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lincolnshirecc.sharepoint.com/sites/FinancialServices/Childrens/Children's Education/Head of Service for Inclusion (Kate Capel)/Pilgrim School/"/>
    </mc:Choice>
  </mc:AlternateContent>
  <xr:revisionPtr revIDLastSave="276" documentId="8_{AFE5919C-C47B-4E24-8FA4-6E4B87C97F80}" xr6:coauthVersionLast="47" xr6:coauthVersionMax="47" xr10:uidLastSave="{288D0BC2-8993-4330-8E96-34CABA379014}"/>
  <workbookProtection workbookAlgorithmName="SHA-512" workbookHashValue="x7Do9SUcwEhIm6i14r9cZYSyvxyZtPI1rBY2ErUeL1X3lWeb17Cd1LPMcMKd50UMYxz4+h+kGKImFr6AaeQ06A==" workbookSaltValue="HEkCP9zfDZ0clUejLpCGNw==" workbookSpinCount="100000" lockStructure="1"/>
  <bookViews>
    <workbookView xWindow="-28920" yWindow="-1740" windowWidth="29040" windowHeight="17640" tabRatio="922" xr2:uid="{00000000-000D-0000-FFFF-FFFF00000000}"/>
  </bookViews>
  <sheets>
    <sheet name="Pilgrim Formula - 202425" sheetId="10" r:id="rId1"/>
    <sheet name="Home Tution Fixed Cost" sheetId="19" state="hidden" r:id="rId2"/>
    <sheet name="2425 GLEA " sheetId="21" state="hidden" r:id="rId3"/>
    <sheet name="2425 Teacher Pay Scales" sheetId="20" state="hidden" r:id="rId4"/>
    <sheet name="Pilgrim Formula - 202324" sheetId="18" state="hidden" r:id="rId5"/>
    <sheet name="Pilgrim Formula - 2021" sheetId="11" state="hidden" r:id="rId6"/>
    <sheet name="2425 Band Values" sheetId="16" state="hidden" r:id="rId7"/>
    <sheet name="Special Funding Summary" sheetId="2" state="hidden" r:id="rId8"/>
    <sheet name="ASD Unit" sheetId="15" state="hidden" r:id="rId9"/>
    <sheet name="TEACHING ASSISTANT 2023-24" sheetId="4" state="hidden" r:id="rId10"/>
    <sheet name="2425 TA Pay Scales" sheetId="17" state="hidden" r:id="rId11"/>
    <sheet name="2122 Band Values" sheetId="5" state="hidden" r:id="rId12"/>
    <sheet name="2324 Band Values (2)" sheetId="14"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[1]Detailed_Output!$A$4:$U$230</definedName>
    <definedName name="AAHel" localSheetId="11">#REF!</definedName>
    <definedName name="AAHel" localSheetId="12">#REF!</definedName>
    <definedName name="AAHel" localSheetId="5">#REF!</definedName>
    <definedName name="AAHel" localSheetId="0">#REF!</definedName>
    <definedName name="AAHel" localSheetId="7">#REF!</definedName>
    <definedName name="AAHel" localSheetId="9">#REF!</definedName>
    <definedName name="AAHel">#REF!</definedName>
    <definedName name="ABSG" localSheetId="11">#REF!</definedName>
    <definedName name="ABSG" localSheetId="12">#REF!</definedName>
    <definedName name="ABSG" localSheetId="5">#REF!</definedName>
    <definedName name="ABSG" localSheetId="0">#REF!</definedName>
    <definedName name="ABSG" localSheetId="7">#REF!</definedName>
    <definedName name="ABSG" localSheetId="9">#REF!</definedName>
    <definedName name="ABSG">#REF!</definedName>
    <definedName name="Acad_months">[2]Academies!$B$29:$B$40</definedName>
    <definedName name="AST" localSheetId="11">#REF!</definedName>
    <definedName name="AST" localSheetId="12">#REF!</definedName>
    <definedName name="AST" localSheetId="5">#REF!</definedName>
    <definedName name="AST" localSheetId="0">#REF!</definedName>
    <definedName name="AST" localSheetId="7">#REF!</definedName>
    <definedName name="AST" localSheetId="9">#REF!</definedName>
    <definedName name="AST">#REF!</definedName>
    <definedName name="BasketNo" localSheetId="11">#REF!</definedName>
    <definedName name="BasketNo" localSheetId="12">#REF!</definedName>
    <definedName name="BasketNo" localSheetId="5">#REF!</definedName>
    <definedName name="BasketNo" localSheetId="0">#REF!</definedName>
    <definedName name="BasketNo" localSheetId="7">#REF!</definedName>
    <definedName name="BasketNo" localSheetId="9">#REF!</definedName>
    <definedName name="BasketNo">#REF!</definedName>
    <definedName name="BasketUoF_UnAdj" localSheetId="11">#REF!</definedName>
    <definedName name="BasketUoF_UnAdj" localSheetId="12">#REF!</definedName>
    <definedName name="BasketUoF_UnAdj" localSheetId="5">#REF!</definedName>
    <definedName name="BasketUoF_UnAdj" localSheetId="0">#REF!</definedName>
    <definedName name="BasketUoF_UnAdj" localSheetId="7">#REF!</definedName>
    <definedName name="BasketUoF_UnAdj" localSheetId="9">#REF!</definedName>
    <definedName name="BasketUoF_UnAdj">#REF!</definedName>
    <definedName name="DATA1" localSheetId="11">#REF!</definedName>
    <definedName name="DATA1" localSheetId="12">#REF!</definedName>
    <definedName name="DATA1" localSheetId="5">#REF!</definedName>
    <definedName name="DATA1" localSheetId="0">#REF!</definedName>
    <definedName name="DATA1" localSheetId="7">#REF!</definedName>
    <definedName name="DATA1" localSheetId="9">#REF!</definedName>
    <definedName name="DATA1">#REF!</definedName>
    <definedName name="DATA10" localSheetId="11">#REF!</definedName>
    <definedName name="DATA10" localSheetId="12">#REF!</definedName>
    <definedName name="DATA10" localSheetId="5">#REF!</definedName>
    <definedName name="DATA10" localSheetId="0">#REF!</definedName>
    <definedName name="DATA10" localSheetId="7">#REF!</definedName>
    <definedName name="DATA10" localSheetId="9">#REF!</definedName>
    <definedName name="DATA10">#REF!</definedName>
    <definedName name="DATA11" localSheetId="11">#REF!</definedName>
    <definedName name="DATA11" localSheetId="12">#REF!</definedName>
    <definedName name="DATA11" localSheetId="5">#REF!</definedName>
    <definedName name="DATA11" localSheetId="0">#REF!</definedName>
    <definedName name="DATA11" localSheetId="7">#REF!</definedName>
    <definedName name="DATA11" localSheetId="9">#REF!</definedName>
    <definedName name="DATA11">#REF!</definedName>
    <definedName name="DATA12" localSheetId="11">#REF!</definedName>
    <definedName name="DATA12" localSheetId="12">#REF!</definedName>
    <definedName name="DATA12" localSheetId="5">#REF!</definedName>
    <definedName name="DATA12" localSheetId="0">#REF!</definedName>
    <definedName name="DATA12" localSheetId="7">#REF!</definedName>
    <definedName name="DATA12" localSheetId="9">#REF!</definedName>
    <definedName name="DATA12">#REF!</definedName>
    <definedName name="DATA13" localSheetId="11">#REF!</definedName>
    <definedName name="DATA13" localSheetId="12">#REF!</definedName>
    <definedName name="DATA13" localSheetId="5">#REF!</definedName>
    <definedName name="DATA13" localSheetId="0">#REF!</definedName>
    <definedName name="DATA13" localSheetId="7">#REF!</definedName>
    <definedName name="DATA13" localSheetId="9">#REF!</definedName>
    <definedName name="DATA13">#REF!</definedName>
    <definedName name="DATA14" localSheetId="11">'[3]Staffing Est.'!#REF!</definedName>
    <definedName name="DATA14" localSheetId="5">'[3]Staffing Est.'!#REF!</definedName>
    <definedName name="DATA14" localSheetId="0">'[3]Staffing Est.'!#REF!</definedName>
    <definedName name="DATA14" localSheetId="7">'[3]Staffing Est.'!#REF!</definedName>
    <definedName name="DATA14" localSheetId="9">'[3]Staffing Est.'!#REF!</definedName>
    <definedName name="DATA14">'[3]Staffing Est.'!#REF!</definedName>
    <definedName name="DATA2" localSheetId="11">#REF!</definedName>
    <definedName name="DATA2" localSheetId="12">#REF!</definedName>
    <definedName name="DATA2" localSheetId="5">#REF!</definedName>
    <definedName name="DATA2" localSheetId="0">#REF!</definedName>
    <definedName name="DATA2" localSheetId="7">#REF!</definedName>
    <definedName name="DATA2" localSheetId="9">#REF!</definedName>
    <definedName name="DATA2">#REF!</definedName>
    <definedName name="DATA3" localSheetId="11">#REF!</definedName>
    <definedName name="DATA3" localSheetId="12">#REF!</definedName>
    <definedName name="DATA3" localSheetId="5">#REF!</definedName>
    <definedName name="DATA3" localSheetId="0">#REF!</definedName>
    <definedName name="DATA3" localSheetId="7">#REF!</definedName>
    <definedName name="DATA3" localSheetId="9">#REF!</definedName>
    <definedName name="DATA3">#REF!</definedName>
    <definedName name="DATA4" localSheetId="11">#REF!</definedName>
    <definedName name="DATA4" localSheetId="12">#REF!</definedName>
    <definedName name="DATA4" localSheetId="5">#REF!</definedName>
    <definedName name="DATA4" localSheetId="0">#REF!</definedName>
    <definedName name="DATA4" localSheetId="7">#REF!</definedName>
    <definedName name="DATA4" localSheetId="9">#REF!</definedName>
    <definedName name="DATA4">#REF!</definedName>
    <definedName name="DATA5" localSheetId="11">#REF!</definedName>
    <definedName name="DATA5" localSheetId="12">#REF!</definedName>
    <definedName name="DATA5" localSheetId="5">#REF!</definedName>
    <definedName name="DATA5" localSheetId="0">#REF!</definedName>
    <definedName name="DATA5" localSheetId="7">#REF!</definedName>
    <definedName name="DATA5" localSheetId="9">#REF!</definedName>
    <definedName name="DATA5">#REF!</definedName>
    <definedName name="DATA6" localSheetId="11">#REF!</definedName>
    <definedName name="DATA6" localSheetId="12">#REF!</definedName>
    <definedName name="DATA6" localSheetId="5">#REF!</definedName>
    <definedName name="DATA6" localSheetId="0">#REF!</definedName>
    <definedName name="DATA6" localSheetId="7">#REF!</definedName>
    <definedName name="DATA6" localSheetId="9">#REF!</definedName>
    <definedName name="DATA6">#REF!</definedName>
    <definedName name="DATA7" localSheetId="11">#REF!</definedName>
    <definedName name="DATA7" localSheetId="12">#REF!</definedName>
    <definedName name="DATA7" localSheetId="5">#REF!</definedName>
    <definedName name="DATA7" localSheetId="0">#REF!</definedName>
    <definedName name="DATA7" localSheetId="7">#REF!</definedName>
    <definedName name="DATA7" localSheetId="9">#REF!</definedName>
    <definedName name="DATA7">#REF!</definedName>
    <definedName name="DATA8" localSheetId="11">#REF!</definedName>
    <definedName name="DATA8" localSheetId="12">#REF!</definedName>
    <definedName name="DATA8" localSheetId="5">#REF!</definedName>
    <definedName name="DATA8" localSheetId="0">#REF!</definedName>
    <definedName name="DATA8" localSheetId="7">#REF!</definedName>
    <definedName name="DATA8" localSheetId="9">#REF!</definedName>
    <definedName name="DATA8">#REF!</definedName>
    <definedName name="DATA9" localSheetId="11">#REF!</definedName>
    <definedName name="DATA9" localSheetId="12">#REF!</definedName>
    <definedName name="DATA9" localSheetId="5">#REF!</definedName>
    <definedName name="DATA9" localSheetId="0">#REF!</definedName>
    <definedName name="DATA9" localSheetId="7">#REF!</definedName>
    <definedName name="DATA9" localSheetId="9">#REF!</definedName>
    <definedName name="DATA9">#REF!</definedName>
    <definedName name="DDLIST" localSheetId="11">#REF!</definedName>
    <definedName name="DDLIST" localSheetId="12">#REF!</definedName>
    <definedName name="DDLIST" localSheetId="5">#REF!</definedName>
    <definedName name="DDLIST" localSheetId="0">#REF!</definedName>
    <definedName name="DDLIST" localSheetId="7">#REF!</definedName>
    <definedName name="DDLIST" localSheetId="9">#REF!</definedName>
    <definedName name="DDLIST">#REF!</definedName>
    <definedName name="FSM_uc" localSheetId="11">#REF!</definedName>
    <definedName name="FSM_uc" localSheetId="12">#REF!</definedName>
    <definedName name="FSM_uc" localSheetId="5">#REF!</definedName>
    <definedName name="FSM_uc" localSheetId="0">#REF!</definedName>
    <definedName name="FSM_uc" localSheetId="7">#REF!</definedName>
    <definedName name="FSM_uc" localSheetId="9">#REF!</definedName>
    <definedName name="FSM_uc">#REF!</definedName>
    <definedName name="FSM_UC_FUTURE" localSheetId="11">#REF!</definedName>
    <definedName name="FSM_UC_FUTURE" localSheetId="12">#REF!</definedName>
    <definedName name="FSM_UC_FUTURE" localSheetId="5">#REF!</definedName>
    <definedName name="FSM_UC_FUTURE" localSheetId="0">#REF!</definedName>
    <definedName name="FSM_UC_FUTURE" localSheetId="7">#REF!</definedName>
    <definedName name="FSM_UC_FUTURE" localSheetId="9">#REF!</definedName>
    <definedName name="FSM_UC_FUTURE">#REF!</definedName>
    <definedName name="FTEall">[4]FTEall!$B$11:$S$160</definedName>
    <definedName name="gg" localSheetId="11">[5]Section52!#REF!</definedName>
    <definedName name="gg" localSheetId="5">[5]Section52!#REF!</definedName>
    <definedName name="gg" localSheetId="0">[5]Section52!#REF!</definedName>
    <definedName name="gg" localSheetId="7">[5]Section52!#REF!</definedName>
    <definedName name="gg" localSheetId="9">[5]Section52!#REF!</definedName>
    <definedName name="gg">[5]Section52!#REF!</definedName>
    <definedName name="Gross_S52" localSheetId="11">#REF!</definedName>
    <definedName name="Gross_S52" localSheetId="12">#REF!</definedName>
    <definedName name="Gross_S52" localSheetId="5">#REF!</definedName>
    <definedName name="Gross_S52" localSheetId="0">#REF!</definedName>
    <definedName name="Gross_S52" localSheetId="7">#REF!</definedName>
    <definedName name="Gross_S52" localSheetId="9">#REF!</definedName>
    <definedName name="Gross_S52">#REF!</definedName>
    <definedName name="Indicator">[6]CodeSet!$A$1:$A$2</definedName>
    <definedName name="Indicator2">[6]CodeSet!$A$4:$A$6</definedName>
    <definedName name="LA_Choice">[7]Instructions!$E$20</definedName>
    <definedName name="LEA_Choice">[8]Instructions!$D$6</definedName>
    <definedName name="LEAcount" localSheetId="11">#REF!</definedName>
    <definedName name="LEAcount" localSheetId="12">#REF!</definedName>
    <definedName name="LEAcount" localSheetId="5">#REF!</definedName>
    <definedName name="LEAcount" localSheetId="0">#REF!</definedName>
    <definedName name="LEAcount" localSheetId="7">#REF!</definedName>
    <definedName name="LEAcount" localSheetId="9">#REF!</definedName>
    <definedName name="LEAcount">#REF!</definedName>
    <definedName name="LIG">[9]LIG!$A$5:$J$154</definedName>
    <definedName name="ListLAs">'[10]LACSEG All LAs'!$A$4:$A$153</definedName>
    <definedName name="Meals" localSheetId="11">#REF!</definedName>
    <definedName name="Meals" localSheetId="12">#REF!</definedName>
    <definedName name="Meals" localSheetId="5">#REF!</definedName>
    <definedName name="Meals" localSheetId="0">#REF!</definedName>
    <definedName name="Meals" localSheetId="7">#REF!</definedName>
    <definedName name="Meals" localSheetId="9">#REF!</definedName>
    <definedName name="Meals">#REF!</definedName>
    <definedName name="MealsHel" localSheetId="11">#REF!</definedName>
    <definedName name="MealsHel" localSheetId="12">#REF!</definedName>
    <definedName name="MealsHel" localSheetId="5">#REF!</definedName>
    <definedName name="MealsHel" localSheetId="0">#REF!</definedName>
    <definedName name="MealsHel" localSheetId="7">#REF!</definedName>
    <definedName name="MealsHel" localSheetId="9">#REF!</definedName>
    <definedName name="MealsHel">#REF!</definedName>
    <definedName name="Mealsold" localSheetId="11">[5]Section52!#REF!</definedName>
    <definedName name="Mealsold" localSheetId="5">[5]Section52!#REF!</definedName>
    <definedName name="Mealsold" localSheetId="0">[5]Section52!#REF!</definedName>
    <definedName name="Mealsold" localSheetId="7">[5]Section52!#REF!</definedName>
    <definedName name="Mealsold" localSheetId="9">[5]Section52!#REF!</definedName>
    <definedName name="Mealsold">[5]Section52!#REF!</definedName>
    <definedName name="Names_Lookup">'[7]Background data'!$A$6:$Q$155</definedName>
    <definedName name="OptionsHel" localSheetId="11">#REF!</definedName>
    <definedName name="OptionsHel" localSheetId="12">#REF!</definedName>
    <definedName name="OptionsHel" localSheetId="5">#REF!</definedName>
    <definedName name="OptionsHel" localSheetId="0">#REF!</definedName>
    <definedName name="OptionsHel" localSheetId="7">#REF!</definedName>
    <definedName name="OptionsHel" localSheetId="9">#REF!</definedName>
    <definedName name="OptionsHel">#REF!</definedName>
    <definedName name="p" localSheetId="11">#REF!</definedName>
    <definedName name="p" localSheetId="12">#REF!</definedName>
    <definedName name="p" localSheetId="5">#REF!</definedName>
    <definedName name="p" localSheetId="0">#REF!</definedName>
    <definedName name="p" localSheetId="7">#REF!</definedName>
    <definedName name="p" localSheetId="9">#REF!</definedName>
    <definedName name="p">#REF!</definedName>
    <definedName name="Phase_split">[9]all_asc!$A$12:$V$179</definedName>
    <definedName name="_xlnm.Print_Area" localSheetId="7">'Special Funding Summary'!$A$1:$H$125</definedName>
    <definedName name="_xlnm.Print_Area" localSheetId="9">'TEACHING ASSISTANT 2023-24'!$B$1:$U$40</definedName>
    <definedName name="PTR" localSheetId="11">#REF!</definedName>
    <definedName name="PTR" localSheetId="12">#REF!</definedName>
    <definedName name="PTR" localSheetId="5">#REF!</definedName>
    <definedName name="PTR" localSheetId="0">#REF!</definedName>
    <definedName name="PTR" localSheetId="7">#REF!</definedName>
    <definedName name="PTR" localSheetId="9">#REF!</definedName>
    <definedName name="PTR">#REF!</definedName>
    <definedName name="PYEAR">'[11]Basic Information'!$G$14</definedName>
    <definedName name="qry_nor_list_a3_and_a4_cohorts_joined" localSheetId="11">#REF!</definedName>
    <definedName name="qry_nor_list_a3_and_a4_cohorts_joined" localSheetId="12">#REF!</definedName>
    <definedName name="qry_nor_list_a3_and_a4_cohorts_joined" localSheetId="5">#REF!</definedName>
    <definedName name="qry_nor_list_a3_and_a4_cohorts_joined" localSheetId="0">#REF!</definedName>
    <definedName name="qry_nor_list_a3_and_a4_cohorts_joined" localSheetId="7">#REF!</definedName>
    <definedName name="qry_nor_list_a3_and_a4_cohorts_joined" localSheetId="9">#REF!</definedName>
    <definedName name="qry_nor_list_a3_and_a4_cohorts_joined">#REF!</definedName>
    <definedName name="Query2" localSheetId="11">#REF!</definedName>
    <definedName name="Query2" localSheetId="12">#REF!</definedName>
    <definedName name="Query2" localSheetId="5">#REF!</definedName>
    <definedName name="Query2" localSheetId="0">#REF!</definedName>
    <definedName name="Query2" localSheetId="7">#REF!</definedName>
    <definedName name="Query2" localSheetId="9">#REF!</definedName>
    <definedName name="Query2">#REF!</definedName>
    <definedName name="Query3" localSheetId="11">#REF!</definedName>
    <definedName name="Query3" localSheetId="12">#REF!</definedName>
    <definedName name="Query3" localSheetId="5">#REF!</definedName>
    <definedName name="Query3" localSheetId="0">#REF!</definedName>
    <definedName name="Query3" localSheetId="7">#REF!</definedName>
    <definedName name="Query3" localSheetId="9">#REF!</definedName>
    <definedName name="Query3">#REF!</definedName>
    <definedName name="Query4" localSheetId="11">#REF!</definedName>
    <definedName name="Query4" localSheetId="12">#REF!</definedName>
    <definedName name="Query4" localSheetId="5">#REF!</definedName>
    <definedName name="Query4" localSheetId="0">#REF!</definedName>
    <definedName name="Query4" localSheetId="7">#REF!</definedName>
    <definedName name="Query4" localSheetId="9">#REF!</definedName>
    <definedName name="Query4">#REF!</definedName>
    <definedName name="recoupamount">'[12]Academy Recoupment'!$D$39</definedName>
    <definedName name="SALARY">#N/A</definedName>
    <definedName name="school">'[13]FTE data'!$A$3:$BR$379</definedName>
    <definedName name="schools" localSheetId="11">#REF!</definedName>
    <definedName name="schools" localSheetId="12">#REF!</definedName>
    <definedName name="schools" localSheetId="5">#REF!</definedName>
    <definedName name="schools" localSheetId="0">#REF!</definedName>
    <definedName name="schools" localSheetId="7">#REF!</definedName>
    <definedName name="schools" localSheetId="9">#REF!</definedName>
    <definedName name="schools">#REF!</definedName>
    <definedName name="SchTypeList">[6]CodeSet!$C$1:$C$10</definedName>
    <definedName name="sec_asc" localSheetId="11">#REF!</definedName>
    <definedName name="sec_asc" localSheetId="12">#REF!</definedName>
    <definedName name="sec_asc" localSheetId="5">#REF!</definedName>
    <definedName name="sec_asc" localSheetId="0">#REF!</definedName>
    <definedName name="sec_asc" localSheetId="7">#REF!</definedName>
    <definedName name="sec_asc" localSheetId="9">#REF!</definedName>
    <definedName name="sec_asc">#REF!</definedName>
    <definedName name="SEC_S52" localSheetId="11">#REF!</definedName>
    <definedName name="SEC_S52" localSheetId="12">#REF!</definedName>
    <definedName name="SEC_S52" localSheetId="5">#REF!</definedName>
    <definedName name="SEC_S52" localSheetId="0">#REF!</definedName>
    <definedName name="SEC_S52" localSheetId="7">#REF!</definedName>
    <definedName name="SEC_S52" localSheetId="9">#REF!</definedName>
    <definedName name="SEC_S52">#REF!</definedName>
    <definedName name="SEN" localSheetId="11">#REF!</definedName>
    <definedName name="SEN" localSheetId="12">#REF!</definedName>
    <definedName name="SEN" localSheetId="5">#REF!</definedName>
    <definedName name="SEN" localSheetId="0">#REF!</definedName>
    <definedName name="SEN" localSheetId="7">#REF!</definedName>
    <definedName name="SEN" localSheetId="9">#REF!</definedName>
    <definedName name="SEN">#REF!</definedName>
    <definedName name="TableOne">'[9]S52 Sec'!$A$11:$CO$161</definedName>
    <definedName name="TableOneGross">'[4]S52 Gross'!$A$11:$CY$161</definedName>
    <definedName name="TableOneSec">'[4]S52 Sec'!$A$11:$CW$161</definedName>
    <definedName name="TEST1" localSheetId="11">#REF!</definedName>
    <definedName name="TEST1" localSheetId="12">#REF!</definedName>
    <definedName name="TEST1" localSheetId="5">#REF!</definedName>
    <definedName name="TEST1" localSheetId="0">#REF!</definedName>
    <definedName name="TEST1" localSheetId="7">#REF!</definedName>
    <definedName name="TEST1" localSheetId="9">#REF!</definedName>
    <definedName name="TEST1">#REF!</definedName>
    <definedName name="TESTHKEY" localSheetId="11">#REF!</definedName>
    <definedName name="TESTHKEY" localSheetId="12">#REF!</definedName>
    <definedName name="TESTHKEY" localSheetId="5">#REF!</definedName>
    <definedName name="TESTHKEY" localSheetId="0">#REF!</definedName>
    <definedName name="TESTHKEY" localSheetId="7">#REF!</definedName>
    <definedName name="TESTHKEY" localSheetId="9">#REF!</definedName>
    <definedName name="TESTHKEY">#REF!</definedName>
    <definedName name="TESTKEYS" localSheetId="11">#REF!</definedName>
    <definedName name="TESTKEYS" localSheetId="12">#REF!</definedName>
    <definedName name="TESTKEYS" localSheetId="5">#REF!</definedName>
    <definedName name="TESTKEYS" localSheetId="0">#REF!</definedName>
    <definedName name="TESTKEYS" localSheetId="7">#REF!</definedName>
    <definedName name="TESTKEYS" localSheetId="9">#REF!</definedName>
    <definedName name="TESTKEYS">#REF!</definedName>
    <definedName name="TESTVKEY" localSheetId="11">#REF!</definedName>
    <definedName name="TESTVKEY" localSheetId="12">#REF!</definedName>
    <definedName name="TESTVKEY" localSheetId="5">#REF!</definedName>
    <definedName name="TESTVKEY" localSheetId="0">#REF!</definedName>
    <definedName name="TESTVKEY" localSheetId="7">#REF!</definedName>
    <definedName name="TESTVKEY" localSheetId="9">#REF!</definedName>
    <definedName name="TESTVKEY">#REF!</definedName>
    <definedName name="UoF_Adj" localSheetId="11">#REF!</definedName>
    <definedName name="UoF_Adj" localSheetId="12">#REF!</definedName>
    <definedName name="UoF_Adj" localSheetId="5">#REF!</definedName>
    <definedName name="UoF_Adj" localSheetId="0">#REF!</definedName>
    <definedName name="UoF_Adj" localSheetId="7">#REF!</definedName>
    <definedName name="UoF_Adj" localSheetId="9">#REF!</definedName>
    <definedName name="UoF_Adj">#REF!</definedName>
    <definedName name="UoFHel" localSheetId="11">#REF!</definedName>
    <definedName name="UoFHel" localSheetId="12">#REF!</definedName>
    <definedName name="UoFHel" localSheetId="5">#REF!</definedName>
    <definedName name="UoFHel" localSheetId="0">#REF!</definedName>
    <definedName name="UoFHel" localSheetId="7">#REF!</definedName>
    <definedName name="UoFHel" localSheetId="9">#REF!</definedName>
    <definedName name="UoFHel">#REF!</definedName>
    <definedName name="YEAR1">'[11]Basic Information'!$G$8</definedName>
    <definedName name="YEAR2">'[11]Basic Information'!$G$10</definedName>
    <definedName name="YEAR3">'[11]Basic Information'!$G$11</definedName>
    <definedName name="YEAR4">'[11]Basic Information'!$G$12</definedName>
    <definedName name="YEAR5">'[11]Basic Information'!$G$13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9" l="1"/>
  <c r="F10" i="19"/>
  <c r="F12" i="19" l="1"/>
  <c r="F8" i="19"/>
  <c r="C8" i="19"/>
  <c r="F7" i="19"/>
  <c r="C7" i="19"/>
  <c r="H4" i="19" l="1"/>
  <c r="F6" i="19"/>
  <c r="M36" i="20"/>
  <c r="P36" i="20" s="1"/>
  <c r="E36" i="20"/>
  <c r="I36" i="20" s="1"/>
  <c r="M34" i="20"/>
  <c r="G34" i="20" s="1"/>
  <c r="K34" i="20" s="1"/>
  <c r="I34" i="20"/>
  <c r="M33" i="20"/>
  <c r="I33" i="20"/>
  <c r="G33" i="20"/>
  <c r="K33" i="20" s="1"/>
  <c r="M32" i="20"/>
  <c r="P32" i="20" s="1"/>
  <c r="R32" i="20" s="1"/>
  <c r="I32" i="20"/>
  <c r="G32" i="20"/>
  <c r="K32" i="20" s="1"/>
  <c r="M31" i="20"/>
  <c r="I31" i="20"/>
  <c r="M30" i="20"/>
  <c r="G30" i="20" s="1"/>
  <c r="K30" i="20" s="1"/>
  <c r="I30" i="20"/>
  <c r="M29" i="20"/>
  <c r="I29" i="20"/>
  <c r="G29" i="20"/>
  <c r="K29" i="20" s="1"/>
  <c r="M25" i="20"/>
  <c r="P25" i="20" s="1"/>
  <c r="R25" i="20" s="1"/>
  <c r="I25" i="20"/>
  <c r="G25" i="20"/>
  <c r="K25" i="20" s="1"/>
  <c r="M24" i="20"/>
  <c r="I24" i="20"/>
  <c r="M23" i="20"/>
  <c r="G23" i="20" s="1"/>
  <c r="K23" i="20" s="1"/>
  <c r="I23" i="20"/>
  <c r="M21" i="20"/>
  <c r="I21" i="20"/>
  <c r="G21" i="20"/>
  <c r="K21" i="20" s="1"/>
  <c r="E20" i="20"/>
  <c r="M20" i="20" s="1"/>
  <c r="P19" i="20"/>
  <c r="R19" i="20" s="1"/>
  <c r="M19" i="20"/>
  <c r="I19" i="20"/>
  <c r="G19" i="20"/>
  <c r="K19" i="20" s="1"/>
  <c r="M18" i="20"/>
  <c r="G18" i="20" s="1"/>
  <c r="K18" i="20" s="1"/>
  <c r="I18" i="20"/>
  <c r="M17" i="20"/>
  <c r="P17" i="20" s="1"/>
  <c r="I17" i="20"/>
  <c r="G17" i="20"/>
  <c r="K17" i="20" s="1"/>
  <c r="M16" i="20"/>
  <c r="I16" i="20"/>
  <c r="G16" i="20"/>
  <c r="K16" i="20" s="1"/>
  <c r="P20" i="20" l="1"/>
  <c r="G20" i="20"/>
  <c r="K20" i="20" s="1"/>
  <c r="R20" i="20"/>
  <c r="R31" i="20"/>
  <c r="P24" i="20"/>
  <c r="R24" i="20" s="1"/>
  <c r="P31" i="20"/>
  <c r="R18" i="20"/>
  <c r="P30" i="20"/>
  <c r="R30" i="20" s="1"/>
  <c r="R36" i="20"/>
  <c r="R17" i="20"/>
  <c r="P21" i="20"/>
  <c r="R21" i="20" s="1"/>
  <c r="G24" i="20"/>
  <c r="K24" i="20" s="1"/>
  <c r="P29" i="20"/>
  <c r="R29" i="20" s="1"/>
  <c r="G31" i="20"/>
  <c r="K31" i="20" s="1"/>
  <c r="P33" i="20"/>
  <c r="R33" i="20" s="1"/>
  <c r="P18" i="20"/>
  <c r="P23" i="20"/>
  <c r="R23" i="20" s="1"/>
  <c r="P34" i="20"/>
  <c r="R34" i="20" s="1"/>
  <c r="I20" i="20"/>
  <c r="P16" i="20"/>
  <c r="R16" i="20" s="1"/>
  <c r="G36" i="20"/>
  <c r="K36" i="20" s="1"/>
  <c r="B26" i="10" l="1"/>
  <c r="B19" i="18" l="1"/>
  <c r="B46" i="18" l="1"/>
  <c r="B28" i="18"/>
  <c r="B27" i="18"/>
  <c r="B26" i="18"/>
  <c r="B20" i="18"/>
  <c r="B15" i="18"/>
  <c r="B13" i="18"/>
  <c r="B7" i="18"/>
  <c r="B6" i="18"/>
  <c r="B12" i="18" s="1"/>
  <c r="B19" i="10"/>
  <c r="B31" i="18" l="1"/>
  <c r="B14" i="18"/>
  <c r="B22" i="18" s="1"/>
  <c r="B46" i="10" s="1"/>
  <c r="B33" i="18" l="1"/>
  <c r="B37" i="18" s="1"/>
  <c r="B42" i="18"/>
  <c r="B43" i="18" s="1"/>
  <c r="B48" i="18"/>
  <c r="B49" i="18" s="1"/>
  <c r="F39" i="17"/>
  <c r="N39" i="17" s="1"/>
  <c r="F38" i="17"/>
  <c r="N38" i="17" s="1"/>
  <c r="F37" i="17"/>
  <c r="N37" i="17" s="1"/>
  <c r="F36" i="17"/>
  <c r="N36" i="17" s="1"/>
  <c r="F35" i="17"/>
  <c r="J35" i="17" s="1"/>
  <c r="F34" i="17"/>
  <c r="H34" i="17" s="1"/>
  <c r="F33" i="17"/>
  <c r="N33" i="17" s="1"/>
  <c r="F32" i="17"/>
  <c r="N32" i="17" s="1"/>
  <c r="F31" i="17"/>
  <c r="N31" i="17" s="1"/>
  <c r="F30" i="17"/>
  <c r="N30" i="17" s="1"/>
  <c r="F29" i="17"/>
  <c r="N29" i="17" s="1"/>
  <c r="F28" i="17"/>
  <c r="N28" i="17" s="1"/>
  <c r="F27" i="17"/>
  <c r="J27" i="17" s="1"/>
  <c r="F26" i="17"/>
  <c r="H26" i="17" s="1"/>
  <c r="F25" i="17"/>
  <c r="J25" i="17" s="1"/>
  <c r="F24" i="17"/>
  <c r="N24" i="17" s="1"/>
  <c r="F23" i="17"/>
  <c r="N23" i="17" s="1"/>
  <c r="F22" i="17"/>
  <c r="N22" i="17" s="1"/>
  <c r="F21" i="17"/>
  <c r="N21" i="17" s="1"/>
  <c r="F20" i="17"/>
  <c r="N20" i="17" s="1"/>
  <c r="H11" i="17"/>
  <c r="C11" i="17"/>
  <c r="D10" i="17"/>
  <c r="C10" i="17"/>
  <c r="B15" i="10"/>
  <c r="N34" i="17" l="1"/>
  <c r="N25" i="17"/>
  <c r="H31" i="17"/>
  <c r="J33" i="17"/>
  <c r="H39" i="17"/>
  <c r="J34" i="17"/>
  <c r="L34" i="17" s="1"/>
  <c r="J26" i="17"/>
  <c r="L26" i="17" s="1"/>
  <c r="H23" i="17"/>
  <c r="N27" i="17"/>
  <c r="H25" i="17"/>
  <c r="L25" i="17" s="1"/>
  <c r="H33" i="17"/>
  <c r="N26" i="17"/>
  <c r="R26" i="17" s="1"/>
  <c r="T26" i="17" s="1"/>
  <c r="N35" i="17"/>
  <c r="R35" i="17" s="1"/>
  <c r="T35" i="17" s="1"/>
  <c r="R22" i="17"/>
  <c r="T22" i="17" s="1"/>
  <c r="R29" i="17"/>
  <c r="T29" i="17" s="1"/>
  <c r="R31" i="17"/>
  <c r="T31" i="17" s="1"/>
  <c r="R38" i="17"/>
  <c r="T38" i="17" s="1"/>
  <c r="R39" i="17"/>
  <c r="T39" i="17" s="1"/>
  <c r="R21" i="17"/>
  <c r="T21" i="17" s="1"/>
  <c r="R23" i="17"/>
  <c r="T23" i="17" s="1"/>
  <c r="R30" i="17"/>
  <c r="T30" i="17" s="1"/>
  <c r="R37" i="17"/>
  <c r="T37" i="17" s="1"/>
  <c r="R24" i="17"/>
  <c r="T24" i="17" s="1"/>
  <c r="R32" i="17"/>
  <c r="T32" i="17" s="1"/>
  <c r="R20" i="17"/>
  <c r="T20" i="17" s="1"/>
  <c r="H24" i="17"/>
  <c r="R28" i="17"/>
  <c r="T28" i="17" s="1"/>
  <c r="H32" i="17"/>
  <c r="R36" i="17"/>
  <c r="T36" i="17" s="1"/>
  <c r="J23" i="17"/>
  <c r="H30" i="17"/>
  <c r="J31" i="17"/>
  <c r="L31" i="17" s="1"/>
  <c r="B13" i="10" s="1"/>
  <c r="R34" i="17"/>
  <c r="T34" i="17" s="1"/>
  <c r="H38" i="17"/>
  <c r="J39" i="17"/>
  <c r="J24" i="17"/>
  <c r="J32" i="17"/>
  <c r="H21" i="17"/>
  <c r="J22" i="17"/>
  <c r="R25" i="17"/>
  <c r="T25" i="17" s="1"/>
  <c r="H29" i="17"/>
  <c r="J30" i="17"/>
  <c r="R33" i="17"/>
  <c r="T33" i="17" s="1"/>
  <c r="H37" i="17"/>
  <c r="J38" i="17"/>
  <c r="H20" i="17"/>
  <c r="J21" i="17"/>
  <c r="H28" i="17"/>
  <c r="J29" i="17"/>
  <c r="L29" i="17" s="1"/>
  <c r="H36" i="17"/>
  <c r="J37" i="17"/>
  <c r="H22" i="17"/>
  <c r="J20" i="17"/>
  <c r="H27" i="17"/>
  <c r="L27" i="17" s="1"/>
  <c r="J28" i="17"/>
  <c r="H35" i="17"/>
  <c r="L35" i="17" s="1"/>
  <c r="J36" i="17"/>
  <c r="L39" i="17" l="1"/>
  <c r="L33" i="17"/>
  <c r="L37" i="17"/>
  <c r="L23" i="17"/>
  <c r="L21" i="17"/>
  <c r="L22" i="17"/>
  <c r="R27" i="17"/>
  <c r="T27" i="17" s="1"/>
  <c r="L30" i="17"/>
  <c r="L32" i="17"/>
  <c r="L38" i="17"/>
  <c r="L28" i="17"/>
  <c r="L24" i="17"/>
  <c r="L36" i="17"/>
  <c r="L20" i="17"/>
  <c r="B6" i="10" l="1"/>
  <c r="B7" i="10"/>
  <c r="B12" i="10" l="1"/>
  <c r="B14" i="10"/>
  <c r="B48" i="11"/>
  <c r="BK26" i="14" l="1"/>
  <c r="L44" i="4"/>
  <c r="BI35" i="14"/>
  <c r="BI34" i="14"/>
  <c r="D20" i="15" l="1"/>
  <c r="E18" i="15"/>
  <c r="E20" i="15" s="1"/>
  <c r="D18" i="15"/>
  <c r="C18" i="15"/>
  <c r="F20" i="15" s="1"/>
  <c r="D11" i="15" l="1"/>
  <c r="F22" i="15" s="1"/>
  <c r="E22" i="15" l="1"/>
  <c r="D22" i="15"/>
  <c r="B31" i="10" l="1"/>
  <c r="BK30" i="14"/>
  <c r="BB43" i="14"/>
  <c r="BB45" i="14"/>
  <c r="BB46" i="14" s="1"/>
  <c r="BB48" i="14" s="1"/>
  <c r="F42" i="4" l="1"/>
  <c r="V42" i="4" l="1"/>
  <c r="J42" i="4"/>
  <c r="H42" i="4"/>
  <c r="L42" i="4" s="1"/>
  <c r="B38" i="11"/>
  <c r="BI30" i="14" l="1"/>
  <c r="L30" i="14"/>
  <c r="AZ28" i="14"/>
  <c r="BI28" i="14" s="1"/>
  <c r="BS26" i="14"/>
  <c r="AZ26" i="14"/>
  <c r="BI26" i="14" s="1"/>
  <c r="AK25" i="14"/>
  <c r="BS24" i="14"/>
  <c r="BA24" i="14"/>
  <c r="AZ24" i="14"/>
  <c r="BI24" i="14" s="1"/>
  <c r="AV24" i="14"/>
  <c r="AK24" i="14"/>
  <c r="P24" i="14"/>
  <c r="N24" i="14"/>
  <c r="AV23" i="14"/>
  <c r="BS22" i="14"/>
  <c r="BI22" i="14"/>
  <c r="AZ22" i="14"/>
  <c r="BA22" i="14"/>
  <c r="AP22" i="14"/>
  <c r="AV22" i="14"/>
  <c r="AJ22" i="14"/>
  <c r="Q22" i="14"/>
  <c r="P22" i="14"/>
  <c r="AV21" i="14"/>
  <c r="BE20" i="14"/>
  <c r="AV20" i="14"/>
  <c r="AQ20" i="14"/>
  <c r="P20" i="14"/>
  <c r="N20" i="14"/>
  <c r="AV19" i="14"/>
  <c r="AV18" i="14"/>
  <c r="BI17" i="14"/>
  <c r="AZ17" i="14"/>
  <c r="BA17" i="14"/>
  <c r="AP17" i="14"/>
  <c r="AU17" i="14"/>
  <c r="AJ17" i="14"/>
  <c r="Q17" i="14"/>
  <c r="N17" i="14"/>
  <c r="AV16" i="14"/>
  <c r="AM16" i="14"/>
  <c r="AV15" i="14"/>
  <c r="AM15" i="14"/>
  <c r="BS14" i="14"/>
  <c r="BI14" i="14"/>
  <c r="AZ14" i="14"/>
  <c r="AP14" i="14"/>
  <c r="AM14" i="14"/>
  <c r="AJ14" i="14"/>
  <c r="AD14" i="14"/>
  <c r="AE14" i="14" s="1"/>
  <c r="Q14" i="14"/>
  <c r="AV13" i="14"/>
  <c r="AM13" i="14"/>
  <c r="AV12" i="14"/>
  <c r="AM12" i="14"/>
  <c r="BS11" i="14"/>
  <c r="BI11" i="14"/>
  <c r="BK11" i="14"/>
  <c r="AZ11" i="14"/>
  <c r="BE11" i="14"/>
  <c r="AP11" i="14"/>
  <c r="AV11" i="14"/>
  <c r="AM11" i="14"/>
  <c r="Q11" i="14"/>
  <c r="N11" i="14"/>
  <c r="P11" i="14"/>
  <c r="AV10" i="14"/>
  <c r="AM10" i="14"/>
  <c r="AV9" i="14"/>
  <c r="AM9" i="14"/>
  <c r="BS8" i="14"/>
  <c r="AZ8" i="14"/>
  <c r="AQ8" i="14"/>
  <c r="AR8" i="14" s="1"/>
  <c r="AS8" i="14" s="1"/>
  <c r="AP8" i="14"/>
  <c r="AU8" i="14"/>
  <c r="AM8" i="14"/>
  <c r="X8" i="14"/>
  <c r="Y8" i="14" s="1"/>
  <c r="Q8" i="14"/>
  <c r="P8" i="14"/>
  <c r="R8" i="14" s="1"/>
  <c r="AV7" i="14"/>
  <c r="AM7" i="14"/>
  <c r="AV6" i="14"/>
  <c r="AM6" i="14"/>
  <c r="BA5" i="14"/>
  <c r="AZ5" i="14"/>
  <c r="BI5" i="14" s="1"/>
  <c r="AV5" i="14"/>
  <c r="AP5" i="14"/>
  <c r="AT5" i="14"/>
  <c r="AJ5" i="14"/>
  <c r="X5" i="14"/>
  <c r="Y5" i="14" s="1"/>
  <c r="Q5" i="14"/>
  <c r="N5" i="14"/>
  <c r="P5" i="14"/>
  <c r="R5" i="14" s="1"/>
  <c r="BE26" i="14" l="1"/>
  <c r="BE30" i="14"/>
  <c r="F8" i="14"/>
  <c r="AT8" i="14"/>
  <c r="AD11" i="14"/>
  <c r="AE11" i="14" s="1"/>
  <c r="F14" i="14"/>
  <c r="AV17" i="14"/>
  <c r="BS17" i="14"/>
  <c r="AU5" i="14"/>
  <c r="BS5" i="14"/>
  <c r="AV8" i="14"/>
  <c r="AT11" i="14"/>
  <c r="N14" i="14"/>
  <c r="AD17" i="14"/>
  <c r="AE17" i="14" s="1"/>
  <c r="BE17" i="14"/>
  <c r="BK24" i="14"/>
  <c r="BB17" i="14"/>
  <c r="AD5" i="14"/>
  <c r="AE5" i="14" s="1"/>
  <c r="BB5" i="14"/>
  <c r="N8" i="14"/>
  <c r="AD8" i="14"/>
  <c r="AE8" i="14" s="1"/>
  <c r="BK22" i="14"/>
  <c r="AQ24" i="14"/>
  <c r="BE5" i="14"/>
  <c r="BA8" i="14"/>
  <c r="BB8" i="14" s="1"/>
  <c r="X11" i="14"/>
  <c r="Y11" i="14" s="1"/>
  <c r="X14" i="14"/>
  <c r="Y14" i="14" s="1"/>
  <c r="AU24" i="14"/>
  <c r="BE24" i="14"/>
  <c r="AL25" i="14"/>
  <c r="F5" i="14"/>
  <c r="AJ8" i="14"/>
  <c r="AJ11" i="14"/>
  <c r="AK11" i="14" s="1"/>
  <c r="P14" i="14"/>
  <c r="R14" i="14" s="1"/>
  <c r="BK14" i="14"/>
  <c r="X17" i="14"/>
  <c r="Y17" i="14" s="1"/>
  <c r="BE22" i="14"/>
  <c r="BS30" i="14"/>
  <c r="AL5" i="14"/>
  <c r="AK5" i="14"/>
  <c r="AQ5" i="14"/>
  <c r="AR5" i="14" s="1"/>
  <c r="AS5" i="14" s="1"/>
  <c r="AM5" i="14"/>
  <c r="AL14" i="14"/>
  <c r="BA14" i="14"/>
  <c r="BB14" i="14" s="1"/>
  <c r="BE14" i="14"/>
  <c r="N22" i="14"/>
  <c r="F22" i="14"/>
  <c r="AL22" i="14" s="1"/>
  <c r="AK22" i="14"/>
  <c r="AK8" i="14"/>
  <c r="BE8" i="14"/>
  <c r="BI8" i="14"/>
  <c r="BK8" i="14" s="1"/>
  <c r="BM11" i="14"/>
  <c r="AV14" i="14"/>
  <c r="AU14" i="14"/>
  <c r="AQ14" i="14"/>
  <c r="AR14" i="14" s="1"/>
  <c r="AS14" i="14" s="1"/>
  <c r="AT14" i="14"/>
  <c r="AK17" i="14"/>
  <c r="BM30" i="14"/>
  <c r="BK5" i="14"/>
  <c r="BM5" i="14" s="1"/>
  <c r="R11" i="14"/>
  <c r="BA11" i="14"/>
  <c r="BB11" i="14" s="1"/>
  <c r="AK14" i="14"/>
  <c r="F17" i="14"/>
  <c r="AL17" i="14" s="1"/>
  <c r="P17" i="14"/>
  <c r="R17" i="14" s="1"/>
  <c r="AQ17" i="14"/>
  <c r="AR17" i="14" s="1"/>
  <c r="AS17" i="14" s="1"/>
  <c r="AM17" i="14"/>
  <c r="R22" i="14"/>
  <c r="AU22" i="14"/>
  <c r="AQ22" i="14"/>
  <c r="AO32" i="14"/>
  <c r="AO34" i="14" s="1"/>
  <c r="AO36" i="14" s="1"/>
  <c r="F11" i="14"/>
  <c r="AL11" i="14" s="1"/>
  <c r="AQ11" i="14"/>
  <c r="AR11" i="14" s="1"/>
  <c r="AS11" i="14" s="1"/>
  <c r="AU11" i="14"/>
  <c r="AT17" i="14"/>
  <c r="F24" i="14"/>
  <c r="AL24" i="14"/>
  <c r="BM14" i="14" l="1"/>
  <c r="BM24" i="14"/>
  <c r="BO24" i="14" s="1"/>
  <c r="BM8" i="14"/>
  <c r="BO8" i="14" s="1"/>
  <c r="AL8" i="14"/>
  <c r="BL24" i="14"/>
  <c r="BM22" i="14"/>
  <c r="BM26" i="14"/>
  <c r="BL8" i="14"/>
  <c r="BL14" i="14"/>
  <c r="BO14" i="14"/>
  <c r="BO30" i="14"/>
  <c r="BL30" i="14"/>
  <c r="BS28" i="14"/>
  <c r="BK28" i="14"/>
  <c r="BE28" i="14"/>
  <c r="BL5" i="14"/>
  <c r="BO5" i="14"/>
  <c r="BO11" i="14"/>
  <c r="BL11" i="14"/>
  <c r="BO26" i="14" l="1"/>
  <c r="BL26" i="14"/>
  <c r="BL22" i="14"/>
  <c r="BO22" i="14"/>
  <c r="BM28" i="14"/>
  <c r="BL28" i="14"/>
  <c r="BO28" i="14"/>
  <c r="BL33" i="14" l="1"/>
  <c r="B81" i="11"/>
  <c r="B72" i="11"/>
  <c r="B63" i="11"/>
  <c r="B64" i="11" s="1"/>
  <c r="B47" i="11"/>
  <c r="B42" i="11"/>
  <c r="B31" i="11"/>
  <c r="B20" i="11"/>
  <c r="B18" i="11"/>
  <c r="B17" i="11"/>
  <c r="B13" i="11"/>
  <c r="B9" i="11"/>
  <c r="B8" i="11"/>
  <c r="B7" i="11"/>
  <c r="B6" i="11"/>
  <c r="B12" i="11" s="1"/>
  <c r="B14" i="11" s="1"/>
  <c r="B21" i="11" l="1"/>
  <c r="B28" i="11"/>
  <c r="B44" i="11" l="1"/>
  <c r="B34" i="11"/>
  <c r="B35" i="11" s="1"/>
  <c r="B83" i="11" l="1"/>
  <c r="B66" i="11"/>
  <c r="B74" i="11"/>
  <c r="B22" i="10" l="1"/>
  <c r="B42" i="10" s="1"/>
  <c r="R29" i="5"/>
  <c r="Q29" i="5"/>
  <c r="N29" i="5"/>
  <c r="H29" i="5"/>
  <c r="B48" i="10" l="1"/>
  <c r="B33" i="10"/>
  <c r="B37" i="10" s="1"/>
  <c r="B43" i="10"/>
  <c r="R11" i="5"/>
  <c r="M26" i="5"/>
  <c r="N26" i="5" s="1"/>
  <c r="R26" i="5"/>
  <c r="Q26" i="5"/>
  <c r="M24" i="5"/>
  <c r="N24" i="5" s="1"/>
  <c r="Q22" i="5"/>
  <c r="M22" i="5"/>
  <c r="N22" i="5" s="1"/>
  <c r="N20" i="5"/>
  <c r="R17" i="5"/>
  <c r="Q17" i="5"/>
  <c r="M17" i="5"/>
  <c r="N17" i="5" s="1"/>
  <c r="O17" i="5" s="1"/>
  <c r="Q14" i="5"/>
  <c r="M14" i="5"/>
  <c r="N14" i="5" s="1"/>
  <c r="O14" i="5" s="1"/>
  <c r="Q11" i="5"/>
  <c r="M11" i="5"/>
  <c r="N11" i="5" s="1"/>
  <c r="O11" i="5" s="1"/>
  <c r="Q8" i="5"/>
  <c r="M8" i="5"/>
  <c r="N8" i="5" s="1"/>
  <c r="Q5" i="5"/>
  <c r="M5" i="5"/>
  <c r="N5" i="5" s="1"/>
  <c r="O5" i="5" s="1"/>
  <c r="N39" i="4"/>
  <c r="R39" i="4" s="1"/>
  <c r="T39" i="4" s="1"/>
  <c r="J39" i="4"/>
  <c r="H39" i="4"/>
  <c r="N38" i="4"/>
  <c r="J38" i="4"/>
  <c r="L38" i="4" s="1"/>
  <c r="H38" i="4"/>
  <c r="N37" i="4"/>
  <c r="R37" i="4" s="1"/>
  <c r="T37" i="4" s="1"/>
  <c r="J37" i="4"/>
  <c r="H37" i="4"/>
  <c r="N36" i="4"/>
  <c r="J36" i="4"/>
  <c r="L36" i="4" s="1"/>
  <c r="H36" i="4"/>
  <c r="N35" i="4"/>
  <c r="R35" i="4" s="1"/>
  <c r="T35" i="4" s="1"/>
  <c r="J35" i="4"/>
  <c r="H35" i="4"/>
  <c r="N34" i="4"/>
  <c r="J34" i="4"/>
  <c r="L34" i="4" s="1"/>
  <c r="H34" i="4"/>
  <c r="N33" i="4"/>
  <c r="R33" i="4" s="1"/>
  <c r="T33" i="4" s="1"/>
  <c r="J33" i="4"/>
  <c r="H33" i="4"/>
  <c r="N32" i="4"/>
  <c r="J32" i="4"/>
  <c r="L32" i="4" s="1"/>
  <c r="H32" i="4"/>
  <c r="N31" i="4"/>
  <c r="R31" i="4" s="1"/>
  <c r="T31" i="4" s="1"/>
  <c r="J31" i="4"/>
  <c r="H31" i="4"/>
  <c r="N30" i="4"/>
  <c r="J30" i="4"/>
  <c r="L30" i="4" s="1"/>
  <c r="H30" i="4"/>
  <c r="N29" i="4"/>
  <c r="R29" i="4" s="1"/>
  <c r="T29" i="4" s="1"/>
  <c r="J29" i="4"/>
  <c r="H29" i="4"/>
  <c r="N28" i="4"/>
  <c r="J28" i="4"/>
  <c r="L28" i="4" s="1"/>
  <c r="H28" i="4"/>
  <c r="N27" i="4"/>
  <c r="R27" i="4" s="1"/>
  <c r="T27" i="4" s="1"/>
  <c r="J27" i="4"/>
  <c r="H27" i="4"/>
  <c r="N26" i="4"/>
  <c r="J26" i="4"/>
  <c r="L26" i="4" s="1"/>
  <c r="H26" i="4"/>
  <c r="N25" i="4"/>
  <c r="R25" i="4" s="1"/>
  <c r="T25" i="4" s="1"/>
  <c r="J25" i="4"/>
  <c r="H25" i="4"/>
  <c r="N24" i="4"/>
  <c r="J24" i="4"/>
  <c r="L24" i="4" s="1"/>
  <c r="H24" i="4"/>
  <c r="N23" i="4"/>
  <c r="R23" i="4" s="1"/>
  <c r="T23" i="4" s="1"/>
  <c r="J23" i="4"/>
  <c r="H23" i="4"/>
  <c r="N22" i="4"/>
  <c r="J22" i="4"/>
  <c r="L22" i="4" s="1"/>
  <c r="H22" i="4"/>
  <c r="N21" i="4"/>
  <c r="R21" i="4" s="1"/>
  <c r="T21" i="4" s="1"/>
  <c r="J21" i="4"/>
  <c r="H21" i="4"/>
  <c r="N20" i="4"/>
  <c r="J20" i="4"/>
  <c r="L20" i="4" s="1"/>
  <c r="H20" i="4"/>
  <c r="H11" i="4"/>
  <c r="C11" i="4"/>
  <c r="D10" i="4"/>
  <c r="C10" i="4"/>
  <c r="L21" i="4" l="1"/>
  <c r="L23" i="4"/>
  <c r="L25" i="4"/>
  <c r="L27" i="4"/>
  <c r="L29" i="4"/>
  <c r="L31" i="4"/>
  <c r="L33" i="4"/>
  <c r="L35" i="4"/>
  <c r="L37" i="4"/>
  <c r="L39" i="4"/>
  <c r="O8" i="5"/>
  <c r="T24" i="4"/>
  <c r="T26" i="4"/>
  <c r="R20" i="4"/>
  <c r="T20" i="4" s="1"/>
  <c r="R22" i="4"/>
  <c r="T22" i="4" s="1"/>
  <c r="R24" i="4"/>
  <c r="R26" i="4"/>
  <c r="R28" i="4"/>
  <c r="T28" i="4" s="1"/>
  <c r="R30" i="4"/>
  <c r="T30" i="4" s="1"/>
  <c r="R32" i="4"/>
  <c r="T32" i="4" s="1"/>
  <c r="R34" i="4"/>
  <c r="T34" i="4" s="1"/>
  <c r="R36" i="4"/>
  <c r="T36" i="4" s="1"/>
  <c r="R38" i="4"/>
  <c r="T38" i="4" s="1"/>
  <c r="B49" i="10" l="1"/>
  <c r="J1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tc={3717D2D7-E839-4577-9FFD-2953843C8A5C}</author>
  </authors>
  <commentList>
    <comment ref="B2" authorId="0" shapeId="0" xr:uid="{3717D2D7-E839-4577-9FFD-2953843C8A5C}">
      <text>
        <t>[Threaded comment]
Your version of Excel allows you to read this threaded comment; however, any edits to it will get removed if the file is opened in a newer version of Excel. Learn more: https://go.microsoft.com/fwlink/?linkid=870924
Comment:
    MP E-mail 1/3/22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tc={244B375A-E5E1-4C53-8D2C-BEAD0925E316}</author>
  </authors>
  <commentList>
    <comment ref="W11" authorId="0" shapeId="0" xr:uid="{244B375A-E5E1-4C53-8D2C-BEAD0925E316}">
      <text>
        <t>[Threaded comment]
Your version of Excel allows you to read this threaded comment; however, any edits to it will get removed if the file is opened in a newer version of Excel. Learn more: https://go.microsoft.com/fwlink/?linkid=870924
Comment:
    Altered from 0.1505</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David Leonard</author>
  </authors>
  <commentList>
    <comment ref="C6" authorId="0" shapeId="0" xr:uid="{D23DC5B4-A3C1-4320-A3E7-F085E4683B5F}">
      <text>
        <r>
          <rPr>
            <b/>
            <sz val="9"/>
            <color indexed="81"/>
            <rFont val="Tahoma"/>
            <family val="2"/>
          </rPr>
          <t>David Leonard:</t>
        </r>
        <r>
          <rPr>
            <sz val="9"/>
            <color indexed="81"/>
            <rFont val="Tahoma"/>
            <family val="2"/>
          </rPr>
          <t xml:space="preserve">
Increased from 6:1</t>
        </r>
      </text>
    </comment>
    <comment ref="C9" authorId="0" shapeId="0" xr:uid="{D4C27DC6-0391-4719-B9BA-A68301AFB2EC}">
      <text>
        <r>
          <rPr>
            <b/>
            <sz val="9"/>
            <color indexed="81"/>
            <rFont val="Tahoma"/>
            <family val="2"/>
          </rPr>
          <t>David Leonard:</t>
        </r>
        <r>
          <rPr>
            <sz val="9"/>
            <color indexed="81"/>
            <rFont val="Tahoma"/>
            <family val="2"/>
          </rPr>
          <t xml:space="preserve">
Reduced from 2.5:1</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3" authorId="0" shapeId="0" xr:uid="{00000000-0006-0000-0700-000001000000}">
      <text>
        <r>
          <rPr>
            <b/>
            <sz val="8"/>
            <color indexed="81"/>
            <rFont val="Tahoma"/>
            <family val="2"/>
          </rPr>
          <t>Author:</t>
        </r>
        <r>
          <rPr>
            <sz val="8"/>
            <color indexed="81"/>
            <rFont val="Tahoma"/>
            <family val="2"/>
          </rPr>
          <t xml:space="preserve">
Assumes M6</t>
        </r>
      </text>
    </comment>
    <comment ref="F3" authorId="0" shapeId="0" xr:uid="{00000000-0006-0000-0700-000002000000}">
      <text>
        <r>
          <rPr>
            <b/>
            <sz val="8"/>
            <color indexed="81"/>
            <rFont val="Tahoma"/>
            <family val="2"/>
          </rPr>
          <t>Author:</t>
        </r>
        <r>
          <rPr>
            <sz val="8"/>
            <color indexed="81"/>
            <rFont val="Tahoma"/>
            <family val="2"/>
          </rPr>
          <t xml:space="preserve">
Assumes SCP 12</t>
        </r>
      </text>
    </comment>
    <comment ref="G3" authorId="0" shapeId="0" xr:uid="{00000000-0006-0000-0700-000003000000}">
      <text>
        <r>
          <rPr>
            <b/>
            <sz val="8"/>
            <color indexed="81"/>
            <rFont val="Tahoma"/>
            <family val="2"/>
          </rPr>
          <t>Author:</t>
        </r>
        <r>
          <rPr>
            <sz val="8"/>
            <color indexed="81"/>
            <rFont val="Tahoma"/>
            <family val="2"/>
          </rPr>
          <t xml:space="preserve">
Assumes SCP 5 for 1h15 per day</t>
        </r>
      </text>
    </comment>
    <comment ref="B5" authorId="0" shapeId="0" xr:uid="{00000000-0006-0000-0700-000004000000}">
      <text>
        <r>
          <rPr>
            <b/>
            <sz val="9"/>
            <color indexed="81"/>
            <rFont val="Tahoma"/>
            <family val="2"/>
          </rPr>
          <t>Author:</t>
        </r>
        <r>
          <rPr>
            <sz val="9"/>
            <color indexed="81"/>
            <rFont val="Tahoma"/>
            <family val="2"/>
          </rPr>
          <t xml:space="preserve">
Reduced from 2.5:1</t>
        </r>
      </text>
    </comment>
    <comment ref="B11" authorId="0" shapeId="0" xr:uid="{00000000-0006-0000-0700-000005000000}">
      <text>
        <r>
          <rPr>
            <b/>
            <sz val="9"/>
            <color indexed="81"/>
            <rFont val="Tahoma"/>
            <family val="2"/>
          </rPr>
          <t>Author:</t>
        </r>
        <r>
          <rPr>
            <sz val="9"/>
            <color indexed="81"/>
            <rFont val="Tahoma"/>
            <family val="2"/>
          </rPr>
          <t xml:space="preserve">
Increased from 6:1</t>
        </r>
      </text>
    </comment>
    <comment ref="H20" authorId="0" shapeId="0" xr:uid="{00000000-0006-0000-0700-000006000000}">
      <text>
        <r>
          <rPr>
            <b/>
            <sz val="8"/>
            <color indexed="81"/>
            <rFont val="Tahoma"/>
            <family val="2"/>
          </rPr>
          <t>Author:</t>
        </r>
        <r>
          <rPr>
            <sz val="8"/>
            <color indexed="81"/>
            <rFont val="Tahoma"/>
            <family val="2"/>
          </rPr>
          <t xml:space="preserve">
Does this need reviewing?
MP - this should be reviewed in conjunction with the overall SEND startegy. To review for 2019/20 implementation. Leave for 2018/19.</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david.leonard</author>
    <author>David Leonard</author>
  </authors>
  <commentList>
    <comment ref="C3" authorId="0" shapeId="0" xr:uid="{1C473272-6241-44B9-B6B4-E138E692F989}">
      <text>
        <r>
          <rPr>
            <b/>
            <sz val="8"/>
            <color indexed="81"/>
            <rFont val="Tahoma"/>
            <family val="2"/>
          </rPr>
          <t>david.leonard:</t>
        </r>
        <r>
          <rPr>
            <sz val="8"/>
            <color indexed="81"/>
            <rFont val="Tahoma"/>
            <family val="2"/>
          </rPr>
          <t xml:space="preserve">
Assumes M5 + £1100 TLR</t>
        </r>
      </text>
    </comment>
    <comment ref="D3" authorId="0" shapeId="0" xr:uid="{27F803E8-9B83-47AA-BA55-07DA312C6C45}">
      <text>
        <r>
          <rPr>
            <b/>
            <sz val="8"/>
            <color indexed="81"/>
            <rFont val="Tahoma"/>
            <family val="2"/>
          </rPr>
          <t>david.leonard:</t>
        </r>
        <r>
          <rPr>
            <sz val="8"/>
            <color indexed="81"/>
            <rFont val="Tahoma"/>
            <family val="2"/>
          </rPr>
          <t xml:space="preserve">
Assumes SCP12</t>
        </r>
      </text>
    </comment>
    <comment ref="E3" authorId="0" shapeId="0" xr:uid="{ECB3827A-46A3-4175-BB1C-E5F76992B207}">
      <text>
        <r>
          <rPr>
            <b/>
            <sz val="8"/>
            <color indexed="81"/>
            <rFont val="Tahoma"/>
            <family val="2"/>
          </rPr>
          <t>david.leonard:</t>
        </r>
        <r>
          <rPr>
            <sz val="8"/>
            <color indexed="81"/>
            <rFont val="Tahoma"/>
            <family val="2"/>
          </rPr>
          <t xml:space="preserve">
Assumes SCP 5 for 1h15 per day</t>
        </r>
      </text>
    </comment>
    <comment ref="I3" authorId="0" shapeId="0" xr:uid="{449E1345-D2AE-4B3E-8A10-5C0D586D74C6}">
      <text>
        <r>
          <rPr>
            <b/>
            <sz val="8"/>
            <color indexed="81"/>
            <rFont val="Tahoma"/>
            <family val="2"/>
          </rPr>
          <t>david.leonard:</t>
        </r>
        <r>
          <rPr>
            <sz val="8"/>
            <color indexed="81"/>
            <rFont val="Tahoma"/>
            <family val="2"/>
          </rPr>
          <t xml:space="preserve">
Assumes M6</t>
        </r>
      </text>
    </comment>
    <comment ref="J3" authorId="0" shapeId="0" xr:uid="{A395BE77-4042-45CA-9393-A62242C7336E}">
      <text>
        <r>
          <rPr>
            <b/>
            <sz val="8"/>
            <color indexed="81"/>
            <rFont val="Tahoma"/>
            <family val="2"/>
          </rPr>
          <t>david.leonard:</t>
        </r>
        <r>
          <rPr>
            <sz val="8"/>
            <color indexed="81"/>
            <rFont val="Tahoma"/>
            <family val="2"/>
          </rPr>
          <t xml:space="preserve">
Assumes SCP 12</t>
        </r>
      </text>
    </comment>
    <comment ref="K3" authorId="0" shapeId="0" xr:uid="{4510D6EE-261A-4926-A52E-AE862E287CD5}">
      <text>
        <r>
          <rPr>
            <b/>
            <sz val="8"/>
            <color indexed="81"/>
            <rFont val="Tahoma"/>
            <family val="2"/>
          </rPr>
          <t>david.leonard:</t>
        </r>
        <r>
          <rPr>
            <sz val="8"/>
            <color indexed="81"/>
            <rFont val="Tahoma"/>
            <family val="2"/>
          </rPr>
          <t xml:space="preserve">
Assumes SCP 5 for 1h15 per day</t>
        </r>
      </text>
    </comment>
    <comment ref="B5" authorId="1" shapeId="0" xr:uid="{BE6A4156-E73C-4603-B113-74EB8FF66CF4}">
      <text>
        <r>
          <rPr>
            <b/>
            <sz val="9"/>
            <color indexed="81"/>
            <rFont val="Tahoma"/>
            <family val="2"/>
          </rPr>
          <t>David Leonard:</t>
        </r>
        <r>
          <rPr>
            <sz val="9"/>
            <color indexed="81"/>
            <rFont val="Tahoma"/>
            <family val="2"/>
          </rPr>
          <t xml:space="preserve">
Reduced from 2.5:1</t>
        </r>
      </text>
    </comment>
    <comment ref="B11" authorId="1" shapeId="0" xr:uid="{AAABE836-DA78-4FE0-9C01-13B212D477C4}">
      <text>
        <r>
          <rPr>
            <b/>
            <sz val="9"/>
            <color indexed="81"/>
            <rFont val="Tahoma"/>
            <family val="2"/>
          </rPr>
          <t>David Leonard:</t>
        </r>
        <r>
          <rPr>
            <sz val="9"/>
            <color indexed="81"/>
            <rFont val="Tahoma"/>
            <family val="2"/>
          </rPr>
          <t xml:space="preserve">
Increased from 6:1</t>
        </r>
      </text>
    </comment>
    <comment ref="F20" authorId="0" shapeId="0" xr:uid="{6F1C7B23-C8BB-4E28-8BF1-73593CEABE68}">
      <text>
        <r>
          <rPr>
            <b/>
            <sz val="8"/>
            <color indexed="81"/>
            <rFont val="Tahoma"/>
            <family val="2"/>
          </rPr>
          <t>david.leonard:</t>
        </r>
        <r>
          <rPr>
            <sz val="8"/>
            <color indexed="81"/>
            <rFont val="Tahoma"/>
            <family val="2"/>
          </rPr>
          <t xml:space="preserve">
Does this need reviewing?
MP - this should be reviewed in conjunction with the overall SEND startegy. To review for 2019/20 implementation. Leave for 2018/19.</t>
        </r>
      </text>
    </comment>
    <comment ref="L20" authorId="0" shapeId="0" xr:uid="{D497B5CD-F777-46E8-80F3-B2053EB0D84A}">
      <text>
        <r>
          <rPr>
            <b/>
            <sz val="8"/>
            <color indexed="81"/>
            <rFont val="Tahoma"/>
            <family val="2"/>
          </rPr>
          <t>david.leonard:</t>
        </r>
        <r>
          <rPr>
            <sz val="8"/>
            <color indexed="81"/>
            <rFont val="Tahoma"/>
            <family val="2"/>
          </rPr>
          <t xml:space="preserve">
Does this need reviewing?
MP - this should be reviewed in conjunction with the overall SEND startegy. To review for 2019/20 implementation. Leave for 2018/19.</t>
        </r>
      </text>
    </comment>
  </commentList>
</comments>
</file>

<file path=xl/sharedStrings.xml><?xml version="1.0" encoding="utf-8"?>
<sst xmlns="http://schemas.openxmlformats.org/spreadsheetml/2006/main" count="868" uniqueCount="492">
  <si>
    <t>The Pilgrim School - Hospital Provision</t>
  </si>
  <si>
    <t>Special School Formula Factors</t>
  </si>
  <si>
    <t>2021/22 Funding</t>
  </si>
  <si>
    <t>Number of Places</t>
  </si>
  <si>
    <t>Medical Band 1</t>
  </si>
  <si>
    <t>Medical Band 2</t>
  </si>
  <si>
    <t>Classes can flex to 10 i.e. up to 100 FTE places</t>
  </si>
  <si>
    <t>Medical Band 1 Values</t>
  </si>
  <si>
    <t>A ratio of 4 to 1, requires for every 8 children, 1 Teacher &amp; 1 TA.</t>
  </si>
  <si>
    <t>This would represents 10 classrooms (as per the current setup), and could be considered more practical.</t>
  </si>
  <si>
    <t>Medical Band 2 Values</t>
  </si>
  <si>
    <t>A ratio of 2.7 to 1, requires for every 8 children, 1 Teacher &amp; 2 TA.</t>
  </si>
  <si>
    <t>Funding</t>
  </si>
  <si>
    <t>Medical Band Funding</t>
  </si>
  <si>
    <t>Reintegration Support Officers</t>
  </si>
  <si>
    <t>Minimum ratio of 13 ratio - 6 RSO (base)</t>
  </si>
  <si>
    <t>Banded Funding</t>
  </si>
  <si>
    <r>
      <rPr>
        <i/>
        <u/>
        <sz val="11"/>
        <rFont val="Arial"/>
        <family val="2"/>
      </rPr>
      <t>Incorporated into Banded Funding</t>
    </r>
    <r>
      <rPr>
        <i/>
        <sz val="11"/>
        <rFont val="Arial"/>
        <family val="2"/>
      </rPr>
      <t>:</t>
    </r>
  </si>
  <si>
    <t>* Teachers' Pay &amp; Pension Grant</t>
  </si>
  <si>
    <t>* Teaching Assistant cost increase</t>
  </si>
  <si>
    <t>Free School Meals factor</t>
  </si>
  <si>
    <t>Count of 28 pupils accessing Free School Meals</t>
  </si>
  <si>
    <t>Banded Funding for School Size threshold</t>
  </si>
  <si>
    <t>As per the 2020/21 School Size threshold</t>
  </si>
  <si>
    <t>School Size</t>
  </si>
  <si>
    <t>School Size 4 Transition</t>
  </si>
  <si>
    <t>Banded funding &gt;£1.100m</t>
  </si>
  <si>
    <t>Staffing Block</t>
  </si>
  <si>
    <t>Non-Staffing Block</t>
  </si>
  <si>
    <t>Total Indicative Place and Top up funding</t>
  </si>
  <si>
    <t>2021/22 Funding Amount</t>
  </si>
  <si>
    <t>2020/21 Funding level (before teachers' grants)</t>
  </si>
  <si>
    <t>2020/21 budget share publication</t>
  </si>
  <si>
    <t>2020/21 Funding level (after teachers' grants)</t>
  </si>
  <si>
    <t>Place Rate Funding</t>
  </si>
  <si>
    <t>Top up Funding</t>
  </si>
  <si>
    <t>Total Indicative Place &amp; Top up funding</t>
  </si>
  <si>
    <t>Additional Funding Mechanisms</t>
  </si>
  <si>
    <t>Split-site Funding</t>
  </si>
  <si>
    <t>Commissioned: ASD unit</t>
  </si>
  <si>
    <t>Medical Home Tuition - Fixed Cost</t>
  </si>
  <si>
    <r>
      <t xml:space="preserve">Medical Home Tuition - Delivery </t>
    </r>
    <r>
      <rPr>
        <sz val="11"/>
        <color rgb="FF0070C0"/>
        <rFont val="Arial"/>
        <family val="2"/>
      </rPr>
      <t xml:space="preserve">- </t>
    </r>
    <r>
      <rPr>
        <i/>
        <sz val="11"/>
        <color rgb="FF0070C0"/>
        <rFont val="Arial"/>
        <family val="2"/>
      </rPr>
      <t>funded on activity (est.)</t>
    </r>
  </si>
  <si>
    <t>£45 hourly rate for 2h30 of direct delivery</t>
  </si>
  <si>
    <t>Total Funding</t>
  </si>
  <si>
    <t>Teachers' Pay &amp; Pension Grant - Validation</t>
  </si>
  <si>
    <t>2020/21 allocation</t>
  </si>
  <si>
    <t>2021/22 allocation</t>
  </si>
  <si>
    <t>2021/22 allocation greater than 2020/21</t>
  </si>
  <si>
    <t>Agreed 2021/22 Place Numbers</t>
  </si>
  <si>
    <t>Places</t>
  </si>
  <si>
    <t>Pre-16: April 21 - August 21</t>
  </si>
  <si>
    <t>Pre-16: September 21 - March 22</t>
  </si>
  <si>
    <t>Post-16: April 21 - July 21</t>
  </si>
  <si>
    <t>Post-16: August 21 - March 22</t>
  </si>
  <si>
    <t>MP Notes:</t>
  </si>
  <si>
    <t>Hospital Schools funding</t>
  </si>
  <si>
    <t>Share of Pay &amp; pension (£557.86)</t>
  </si>
  <si>
    <t>Less than the government funding including additional funding mechanism</t>
  </si>
  <si>
    <t>2021/22</t>
  </si>
  <si>
    <t>This will assume pay growth</t>
  </si>
  <si>
    <t>Financial Plan - forecast</t>
  </si>
  <si>
    <t>Unrecorded income (similar to prior year)</t>
  </si>
  <si>
    <t>Difference</t>
  </si>
  <si>
    <t>2020/21</t>
  </si>
  <si>
    <t>£2,342,235 &amp; £2,348,316</t>
  </si>
  <si>
    <t>Teachers pay increase (5/12th)</t>
  </si>
  <si>
    <t>2023/24 Funding</t>
  </si>
  <si>
    <t>Total Indicative Funding (Place and Top up Funding)</t>
  </si>
  <si>
    <t>3% inflationary uplift</t>
  </si>
  <si>
    <r>
      <t xml:space="preserve">Medical Home Tuition - Delivery </t>
    </r>
    <r>
      <rPr>
        <sz val="11"/>
        <color rgb="FF0070C0"/>
        <rFont val="Arial"/>
        <family val="2"/>
      </rPr>
      <t xml:space="preserve">- </t>
    </r>
    <r>
      <rPr>
        <i/>
        <sz val="11"/>
        <color rgb="FF0070C0"/>
        <rFont val="Arial"/>
        <family val="2"/>
      </rPr>
      <t>funded on activity (illustrative.)</t>
    </r>
  </si>
  <si>
    <t>DfE Place and Top up Presentation (Indicative Funding)</t>
  </si>
  <si>
    <t>2023/24 allocation</t>
  </si>
  <si>
    <t>Agreed 2023/24 Place Numbers</t>
  </si>
  <si>
    <t>Pre-16: April 23 - August 23</t>
  </si>
  <si>
    <t>Pre-16: September 23 - March 24</t>
  </si>
  <si>
    <t>Post-16: April 23 - July 23</t>
  </si>
  <si>
    <t>Post-16: August 23 - March 24</t>
  </si>
  <si>
    <t xml:space="preserve">A 3% increase in band values has been applied for 2023/24, which reflects the 3% increase in funding made in-year (2022/23) to support specialist schools increasing costs. </t>
  </si>
  <si>
    <t xml:space="preserve">Staffing and non-staffing block cost refinements includes a 3% increase, which reflects the 3% increase in funding made in-year (2022/23) to support specialist schools increasing costs. </t>
  </si>
  <si>
    <t>A 3% increase has been applied to the split side funding in line with the inflationary increases applied to the band values and block funding.</t>
  </si>
  <si>
    <t>Lincolnshire Special Schools Funding Formula</t>
  </si>
  <si>
    <t>DfE No:</t>
  </si>
  <si>
    <t>2022/23 Funding</t>
  </si>
  <si>
    <t>Non-staffing Block</t>
  </si>
  <si>
    <t>Banded Funding (A - F)</t>
  </si>
  <si>
    <t>Banded Funding (G)</t>
  </si>
  <si>
    <t>Free School Meals</t>
  </si>
  <si>
    <t>Indicative Place and Top up Funding *</t>
  </si>
  <si>
    <t>Indicative Place and Top up Funding</t>
  </si>
  <si>
    <t>Average 2022/23</t>
  </si>
  <si>
    <t>Average 2023/24</t>
  </si>
  <si>
    <t>Number on Roll (Place Numbers)</t>
  </si>
  <si>
    <t>Other Special Schools Funding Arrangements</t>
  </si>
  <si>
    <t>Site Factor</t>
  </si>
  <si>
    <t>PFI Block Allocation</t>
  </si>
  <si>
    <t>Split Site Allocation</t>
  </si>
  <si>
    <t>Commissioned Arrangements</t>
  </si>
  <si>
    <t>Portage Funding</t>
  </si>
  <si>
    <t>Outreach Funding</t>
  </si>
  <si>
    <t>Residential Funding</t>
  </si>
  <si>
    <t>Total Other Special Schools Funding Arrangements</t>
  </si>
  <si>
    <t>Staffing and Non-staffing Block</t>
  </si>
  <si>
    <t>2023/24 Final Indicative Budget Share</t>
  </si>
  <si>
    <t>Band Descriptor Profile</t>
  </si>
  <si>
    <t>School Percentage Profile</t>
  </si>
  <si>
    <t>Band A</t>
  </si>
  <si>
    <t>Band B</t>
  </si>
  <si>
    <t>Band C</t>
  </si>
  <si>
    <t>Band D</t>
  </si>
  <si>
    <t>Band E</t>
  </si>
  <si>
    <t>Band F</t>
  </si>
  <si>
    <t>Band G</t>
  </si>
  <si>
    <t>Additional Pupils Placed</t>
  </si>
  <si>
    <t>Average Band Value</t>
  </si>
  <si>
    <t>Commissioned Place Value</t>
  </si>
  <si>
    <t>Staffing Ratio</t>
  </si>
  <si>
    <t>Band Values</t>
  </si>
  <si>
    <t>Description: further detail provided relating to the principles of the band values</t>
  </si>
  <si>
    <t>Band Descriptor</t>
  </si>
  <si>
    <t>6 to 1 Ratio</t>
  </si>
  <si>
    <t>A ratio of 6 to 1, requires for every 12 children, 1 Teacher &amp; 1 TA.</t>
  </si>
  <si>
    <t>5 to 1 Ratio</t>
  </si>
  <si>
    <t>A ratio of 5 to 1, requires for every 10 children, 1 Teacher &amp; 1 TA.</t>
  </si>
  <si>
    <t>Band C (New)</t>
  </si>
  <si>
    <t>2.06 to 1 Ratio</t>
  </si>
  <si>
    <t>A ratio of 2.06 to 1, requires for every 8 children, 1 Teacher &amp; 2.89 TAs.</t>
  </si>
  <si>
    <t>2 to 1 Ratio</t>
  </si>
  <si>
    <t>A ratio of 2 to 1, requires for every 8 children, 1 Teacher &amp; 3 TAs.</t>
  </si>
  <si>
    <t>A ratio of 2 to 1, requires for every 6 children, 1 Teacher &amp; 2 TAs.</t>
  </si>
  <si>
    <t>1 to 1 Ratio</t>
  </si>
  <si>
    <t>A ratio of 1 TA to 1 child.</t>
  </si>
  <si>
    <t>Categories - Staffing and Non-Staffing Blocks</t>
  </si>
  <si>
    <t>Banding Value Categorises (£ up to)</t>
  </si>
  <si>
    <t>School Size 3</t>
  </si>
  <si>
    <t>School Size 3 Transition Point</t>
  </si>
  <si>
    <t>School Size 4</t>
  </si>
  <si>
    <t>School Size 4 Transition Point</t>
  </si>
  <si>
    <t>School Size 5</t>
  </si>
  <si>
    <t>School Size 5 Transition Point</t>
  </si>
  <si>
    <t>School Size 6</t>
  </si>
  <si>
    <t>School Size 6 Transition Point</t>
  </si>
  <si>
    <t>School Size 7</t>
  </si>
  <si>
    <t>PFI School Size 3</t>
  </si>
  <si>
    <t>PFI School Size 3 Transition Point</t>
  </si>
  <si>
    <t>PFI School Size 4</t>
  </si>
  <si>
    <t>PFI School Size 4 Transition Point</t>
  </si>
  <si>
    <t>PFI School Size 5</t>
  </si>
  <si>
    <t xml:space="preserve">1. Lincolnshire's special schools 2022/23 funding formula allocations by each formula factor (based on the schools published indicative budget for 2022/23). </t>
  </si>
  <si>
    <t xml:space="preserve">4. Number on Roll: the Average Number / Places agreed across the financial year that have been agreed with the special school. The 2023/24 indicative funding uses the following place numbers: April 23 - August 23 (AY 2022/23 brought forward places) and September 23 - March 24 (AY 2023/24 agreed places). </t>
  </si>
  <si>
    <t>6. School Size category: the staffing and non-staffing block special school categories, which is determined by a schools overall banding monetary funding.</t>
  </si>
  <si>
    <t xml:space="preserve">7. School Band Descriptor Profile: the schools percentage banding profile across the seven band descriptors. Latest pupil data has been updated to ensure that every pupil who has had a place agreed for the 2023/24 AY, including having an associated band attributed to them. </t>
  </si>
  <si>
    <t>8. Commissioned Place Value: the average band value determined for the school based on the agreed school banding profile A - F. This commissioned place value will be used to determine the additional level of funding that a school will receive when they go above the determined funded places across a financial year. The commissioned place value is there to support the marginal costs of admitting an additional pupil. With the creation of the lagged place funding system for special schools, schools with rising levels of LA agreed places will need to build in commissioned funding into their current and future years financial planning to ensure the schools overall level of funding is understood. Funding will be allocated through a termly adjustment based on the schools termly return outlining weekly numbers. As the commissioned funding is based on an average band rate, if schools admit a considerably higher number of band G pupils mid-year, the authority is happy to review the funding arrangements to avoid being financial disadvantaged. The authority will not agree to fund individual additional funding requests for every band G child admitted mid-year.</t>
  </si>
  <si>
    <t xml:space="preserve">9. Indicative Place and Top up Funding: 2023/24 funding inclusive of the MFG allocation (where applicable) based on Lincolnshire's special schools funding formula. The section provides a clear audit trail of how Lincolnshire special schools are funded through the formula factors for 2023/24, before being presented through the DfE's place and top up arrangements (based on the agreed place numbers and overall monetary value). </t>
  </si>
  <si>
    <t>ASD Summary</t>
  </si>
  <si>
    <t>Role</t>
  </si>
  <si>
    <t>Grade</t>
  </si>
  <si>
    <t>Annual Cost</t>
  </si>
  <si>
    <t>Teacher</t>
  </si>
  <si>
    <t>M5</t>
  </si>
  <si>
    <t>HLTA</t>
  </si>
  <si>
    <t>TA SCP21</t>
  </si>
  <si>
    <t>Learning Mentor</t>
  </si>
  <si>
    <t>G8 SCP15</t>
  </si>
  <si>
    <t>Community Liaison Officer</t>
  </si>
  <si>
    <t>G9 SCP24</t>
  </si>
  <si>
    <t>Sundries</t>
  </si>
  <si>
    <t>Budget Requirements</t>
  </si>
  <si>
    <t>22/23</t>
  </si>
  <si>
    <t>23/24</t>
  </si>
  <si>
    <t>24/25</t>
  </si>
  <si>
    <t>25/26</t>
  </si>
  <si>
    <t>Pupils on Roll</t>
  </si>
  <si>
    <t>Months on Roll</t>
  </si>
  <si>
    <t>% Capacity</t>
  </si>
  <si>
    <t>Total Allocation</t>
  </si>
  <si>
    <t>TEACHING ASSISTANT SCALES - UNDER 5 YEARS SERVICE</t>
  </si>
  <si>
    <t>Box 1.</t>
  </si>
  <si>
    <t>LCC APT&amp;C SALARY SCALES 2021-22</t>
  </si>
  <si>
    <t>Box 2.</t>
  </si>
  <si>
    <t>THESE SALARY SCALES INCLUDE:</t>
  </si>
  <si>
    <t>NATIONAL INSURANCE RATES AS FROM 01/04/2021</t>
  </si>
  <si>
    <t xml:space="preserve"> </t>
  </si>
  <si>
    <t>SUPERANNUATION RATE 25.9% AS FROM 01/04/2021</t>
  </si>
  <si>
    <t>PAY INCREASES FROM 01/04/2020</t>
  </si>
  <si>
    <t>STANDARD EQUATION CODES FOR UNDER 5 YEARS SERVICE</t>
  </si>
  <si>
    <t>Box 3.</t>
  </si>
  <si>
    <t>SALARY RANGE</t>
  </si>
  <si>
    <t>NI RATES (W.E.F 01/04/21)</t>
  </si>
  <si>
    <t xml:space="preserve"> SUPER = 25.9% (W.E.F 01/04/21)</t>
  </si>
  <si>
    <t>Box 4.</t>
  </si>
  <si>
    <t>NI</t>
  </si>
  <si>
    <t>NIL</t>
  </si>
  <si>
    <t>AND ABOVE</t>
  </si>
  <si>
    <t>@</t>
  </si>
  <si>
    <t>%</t>
  </si>
  <si>
    <t>LEL</t>
  </si>
  <si>
    <t>ST</t>
  </si>
  <si>
    <t>UEL</t>
  </si>
  <si>
    <t>Box 5.</t>
  </si>
  <si>
    <t>Contracted Out</t>
  </si>
  <si>
    <t>Not Contracted Out</t>
  </si>
  <si>
    <t>SUPER</t>
  </si>
  <si>
    <t>GRADE</t>
  </si>
  <si>
    <t>S.C.P.</t>
  </si>
  <si>
    <t>SALARY</t>
  </si>
  <si>
    <t>N.I.</t>
  </si>
  <si>
    <t>TOTAL</t>
  </si>
  <si>
    <t xml:space="preserve">  I</t>
  </si>
  <si>
    <t>TA Grade G3</t>
  </si>
  <si>
    <t>LEL - The Lower Earning Limit</t>
  </si>
  <si>
    <t xml:space="preserve">  I  6 - 9</t>
  </si>
  <si>
    <t xml:space="preserve">If you earn between the Lower Earning Limit and the Primary Threshold you will get National Insurance ‘credits’ </t>
  </si>
  <si>
    <t>PT - The Primary Threshold (sometimes called the Primary Earnings Threshold)</t>
  </si>
  <si>
    <r>
      <t xml:space="preserve">If you earn between the Primary Threshold and the Upper Earnings Limit, then you </t>
    </r>
    <r>
      <rPr>
        <sz val="12"/>
        <color rgb="FFFF0000"/>
        <rFont val="Arial"/>
        <family val="2"/>
      </rPr>
      <t>(THE EMPLOYEE)</t>
    </r>
    <r>
      <rPr>
        <sz val="12"/>
        <rFont val="Arial"/>
        <family val="2"/>
      </rPr>
      <t xml:space="preserve"> will pay the standard rate of National Insurance (12%)</t>
    </r>
  </si>
  <si>
    <t>TA Grade G5</t>
  </si>
  <si>
    <t xml:space="preserve">  I  12 - 15</t>
  </si>
  <si>
    <t>ST - The Secondary Threshold (sometimes called the Secondary Earnings Threshold)</t>
  </si>
  <si>
    <r>
      <t xml:space="preserve">If you earn over the Secondary Earnings Threshold then your </t>
    </r>
    <r>
      <rPr>
        <sz val="12"/>
        <color rgb="FFFF0000"/>
        <rFont val="Arial"/>
        <family val="2"/>
      </rPr>
      <t>EMPLOYER</t>
    </r>
    <r>
      <rPr>
        <sz val="12"/>
        <rFont val="Arial"/>
        <family val="2"/>
      </rPr>
      <t xml:space="preserve"> will pay the standard rate of employer’s National Insurance on these earnings (13.8%)</t>
    </r>
  </si>
  <si>
    <t>TA Grade G6</t>
  </si>
  <si>
    <t>UEL - The Upper Earnings Limit</t>
  </si>
  <si>
    <t xml:space="preserve">  I Advanced</t>
  </si>
  <si>
    <t>For high earners who are paid over the Upper Earnings Limit, the National Insurance rate falls.earnings.</t>
  </si>
  <si>
    <t xml:space="preserve">  I  14 - 18</t>
  </si>
  <si>
    <r>
      <t xml:space="preserve">On earnings above this limit, the </t>
    </r>
    <r>
      <rPr>
        <sz val="12"/>
        <color rgb="FFFF0000"/>
        <rFont val="Arial"/>
        <family val="2"/>
      </rPr>
      <t>EMPLOYEE</t>
    </r>
    <r>
      <rPr>
        <sz val="12"/>
        <rFont val="Arial"/>
        <family val="2"/>
      </rPr>
      <t xml:space="preserve"> pays a lower rate of 2% .The </t>
    </r>
    <r>
      <rPr>
        <sz val="12"/>
        <color rgb="FFFF0000"/>
        <rFont val="Arial"/>
        <family val="2"/>
      </rPr>
      <t>EMPLOYER</t>
    </r>
    <r>
      <rPr>
        <sz val="12"/>
        <rFont val="Arial"/>
        <family val="2"/>
      </rPr>
      <t xml:space="preserve"> continues to pay the standard rate of employer’s National Insurance (13.8%) on these </t>
    </r>
  </si>
  <si>
    <t>TA Grade G7</t>
  </si>
  <si>
    <t xml:space="preserve">  I Management</t>
  </si>
  <si>
    <t xml:space="preserve">  I  17 - 21</t>
  </si>
  <si>
    <t>TA Grade G8</t>
  </si>
  <si>
    <t xml:space="preserve">  I HLTA</t>
  </si>
  <si>
    <t xml:space="preserve">  I  20 - 24</t>
  </si>
  <si>
    <t>Levy</t>
  </si>
  <si>
    <t>Band Descriptors</t>
  </si>
  <si>
    <t>Notes</t>
  </si>
  <si>
    <t>Teacher Costs per Pupil</t>
  </si>
  <si>
    <t>TA Costs per Pupil</t>
  </si>
  <si>
    <t>Midday Supervisor Per Pupil</t>
  </si>
  <si>
    <t>Original Band Value</t>
  </si>
  <si>
    <t>Main 5 (71%)</t>
  </si>
  <si>
    <t>TA12 (60%)</t>
  </si>
  <si>
    <t>MDS</t>
  </si>
  <si>
    <t>Total</t>
  </si>
  <si>
    <t>2020/21 comparison</t>
  </si>
  <si>
    <t>Teachers' Pay Grant Addition</t>
  </si>
  <si>
    <t>TA Increase</t>
  </si>
  <si>
    <t>A ratio of 5 to 1, requires for every 10 children, 1 Teacher &amp; 1 TA</t>
  </si>
  <si>
    <t>2.5 to 1 Ratio</t>
  </si>
  <si>
    <t>A ratio of 2.5 to 1, requires for every 10 children, 1 Teacher &amp; 3 TAs.</t>
  </si>
  <si>
    <t>Band C - Additionality</t>
  </si>
  <si>
    <t xml:space="preserve">Supplement factor to be applied to take into account the further access to programmes offered by schools </t>
  </si>
  <si>
    <t>A ratio of 1 to 1</t>
  </si>
  <si>
    <t>AP</t>
  </si>
  <si>
    <t>2.7 to 1 Ratio</t>
  </si>
  <si>
    <t>A ratio of 2.7 to 1, requires for every 8 children, 1 Teacher &amp; 2 TAs.</t>
  </si>
  <si>
    <t>Medical 2</t>
  </si>
  <si>
    <t>A ratio of 4 to 1, requires for every 8 children, 1 Teacher &amp; 1 TAs.</t>
  </si>
  <si>
    <t>Medical 1</t>
  </si>
  <si>
    <t>MDS: This was previously the cost applied over 10 children, however 8 was applied (amended)</t>
  </si>
  <si>
    <t>MFG - Band Increase (Excl. Teachers' Increase)</t>
  </si>
  <si>
    <t>Pension</t>
  </si>
  <si>
    <t>Pay</t>
  </si>
  <si>
    <t>Modelling using 2021/22 pay scales</t>
  </si>
  <si>
    <t>Health &amp; Social Care Levy Increase</t>
  </si>
  <si>
    <t>2020/21 Band Value</t>
  </si>
  <si>
    <t>Teacher Increase Per Place</t>
  </si>
  <si>
    <t>ESFA All</t>
  </si>
  <si>
    <t>Diff.</t>
  </si>
  <si>
    <t>Main 4</t>
  </si>
  <si>
    <t>TA12</t>
  </si>
  <si>
    <t>Main 5</t>
  </si>
  <si>
    <t>TA9</t>
  </si>
  <si>
    <t>Main 5 (80%)</t>
  </si>
  <si>
    <t>TA12 (80%)</t>
  </si>
  <si>
    <t>2021/22 Comparison</t>
  </si>
  <si>
    <t>Main 5 (60%)</t>
  </si>
  <si>
    <t>Overall Increase</t>
  </si>
  <si>
    <t>Excl. Teachers'</t>
  </si>
  <si>
    <t>TA12 (70%)</t>
  </si>
  <si>
    <t>Agreed 22/23 Baseline Band Values</t>
  </si>
  <si>
    <t>22/23 Revised TA Rate</t>
  </si>
  <si>
    <t>22/23 Revised Teacher Rate</t>
  </si>
  <si>
    <t>22/23 Revised MDS Rate</t>
  </si>
  <si>
    <t>22/23 Revised Band Values (Inc 2%)</t>
  </si>
  <si>
    <t>Increase in 22/23 Band Values</t>
  </si>
  <si>
    <t>Before Pension Change</t>
  </si>
  <si>
    <t>Diff. Pension Change</t>
  </si>
  <si>
    <t>Teachers'</t>
  </si>
  <si>
    <t>TAs</t>
  </si>
  <si>
    <t>Total Per Band</t>
  </si>
  <si>
    <t>Or we could mock up 80% of TA differential to be in the band.</t>
  </si>
  <si>
    <t>Or Band G</t>
  </si>
  <si>
    <t>AP / Medical Band 2</t>
  </si>
  <si>
    <t>TA Per Place</t>
  </si>
  <si>
    <t>Total - Class</t>
  </si>
  <si>
    <t>TA</t>
  </si>
  <si>
    <t>FTE</t>
  </si>
  <si>
    <t>Local Protection Funding Allocation</t>
  </si>
  <si>
    <t>3.4% Grant Allocation</t>
  </si>
  <si>
    <t>Total Indicative Place and Top-up Funding (Including 3.4%)</t>
  </si>
  <si>
    <t>Monetary Local Proection Funding adjustment for 2023/24</t>
  </si>
  <si>
    <t>Special Schools Funding Formula 2022/23</t>
  </si>
  <si>
    <t xml:space="preserve">2. The basis of how special schools are to be funded: 
• The current funding formula is robust and is underpinned by key cost drivers and their costs based on theoretical school models. The Local Authority (LA) believe the underlying principles of the formula remain strong and fit for purpose, and are adaptable to the changing landscape of pupil needs. Lincolnshire’s special schools funding formula has been updated for 2023/24 to incorporate 3% increase made in-year to support special schools increasing costs. This has been applied across the various formula factors (staffing block, non-staffing block, band values). These increases mirror the amounts schools received via the supplementary funding allocations in 2022/23. The formula has been derived as a result of extensive consultation with special school leaders and other parties over the years. The underlying principles and formula factors will remain in place for 2023/24, whilst also havingconsideration to inflationary cost rises facing the sector. The authority will continue to keep the formula under review to maintain fairness in its distribution to reflect current needs and practices, which will support the ambitions of the sector. Engagement with the sector including a survey and a sector working group has taken place during 2022, which has helped shape the final formula refinement outcomes.  
• The main factors for allocating funding to special schools continue to be based on a staffing block, non-staffing block and banding funding. 
• The approach for determining the staffing and non-staffing block allocations are based on the school's monetary published level of banding funding for that given financial year. No funding adjustments will be made mid-year to the staffing and non-staffing block allocations (unless agreed as part of the special schools re-organisation process). Staffing block and non-staffing block allocations have both been increased by 3% in 2023/24 from the original 2022/23 funding baseline to recognise the additional costs schools will be incurring through staff pay increases, and general cost of living.
• Banding funding covers seven band descriptors, which support a range of pupil needs. A monetary value is attached to each band representing the staffing to pupil ratios.  Band monetary values have been updated by 3% to recognise the additional cost impact of staff pay. 
• Free School Meal entitlements are based on the count of meals taken as per the census return completed on 6th October 2022. The FSM rate includes a 2.4% increase for 2023/24 i.e. £2.53 per meal. This is in line with the mainstream rate.
• The mainstreaming of the teachers' pay and pension grants remain within the band for 2023/24: Band A (£487); Band B (£584), Band C (£584); Band D (£730); Band E (£730), and Band F (£974). 
• The pupil band profiles have been updated and agreed with schools to reflect those pupils present at the school in November 2022, plus any additional intake due from planned re-organisations.  
• The ESFA process for agreeing place numbers is based on a lagged funding system due to ESFA timing requirements (namely, using Autumn 2022 data to influence 2023/24 academic year place numbers). The LA has undertaken this process for the 2023/24 academic year place numbers in line with the published DfE high needs guidance. </t>
  </si>
  <si>
    <t>3. Indicative 2023/24 place and top up funding based on Lincolnshire's special schools formula. The format is required to determine whether the school is entitled to a per pupil local funding protection.</t>
  </si>
  <si>
    <t xml:space="preserve">5. Monetary Local Proection Funding adjustment for 2023/24. This value has been adjusted to reflect the local protection entitlements for Bands A - F. This compares the level of local protection funding the school received per band in 2022/23 against what they will receive in 2023/24. The local protection continues to be established at 0%. For local proection arrangements, schools are protected by the MFG when numbers and complexity of pupil needs remains the same (i.e. comparing like with like), therefore comparisons have been made to each band to ensure schools subject to local protection are protected on the lower of the two years band pupil numbers between 2022/23 and 2023/24, e.g. protection of existing pupils with the same needs still within the school. The school supplementary funding allocated in-year in 2022/23 (3% increase in funding) to respond to the rising costs faced by the sector has been included within the formula factors (included the bands) for 2023/24. This has not been considered within the Band Value change for local protection purposes since it was allocated in response to economic factors. </t>
  </si>
  <si>
    <t>10. 3.4% Grant Allocation:</t>
  </si>
  <si>
    <t>11. Total Indicative Place &amp; Top-up Funding (including 3.4%): Indicative Place and Top-up Funding (9) plus the 3.4% Grant Allocation (10).</t>
  </si>
  <si>
    <t xml:space="preserve">12. Site Factor - PFI Block Allocation: the PFI Block formula factor is treated outside of the place and top up funding arrangements, due to the contractual relationship entered into by the Local Authority / school. This is an allowable exception. The charge applicable to the school is equal to the PFI Block value. The PFI charge is based on the school's share of the overall floor space of the seven PFI school buildings. </t>
  </si>
  <si>
    <t>13. Site Factor - Split Site allocation: where a single school operates over two or more locations and meets the split site policy criteria, schools are entitled to funding which represents the additional costs of operating compared to being on one site.</t>
  </si>
  <si>
    <t>14. Portage (commissioned arrangements): A Memorandum of Understanding is established between the commissioned schools and Local Authority outlining the desired outcomes from this funding. The current agreement runs up until August 2023 with a review of the service currently being undertaken by Lincolnshire's Commissioning Team, in order to determine the funding arrangements from September 2023. The indicative funding allocation detailed is for the period April 2023 to August 2023. Further allocations will be made mid-year pending the outcome of the review.</t>
  </si>
  <si>
    <t xml:space="preserve">15. Outreach (commissioned arrangements): The current outreach arrangements for Physical Difficulties and Autism and learning difficulties (ALD) are due to end in August 2025. Funding allocations are therefore in place for the period April 2023 - March 2024. </t>
  </si>
  <si>
    <t>16. Residential (commissioned arrangements): commissioned funding for residential provision.</t>
  </si>
  <si>
    <t>17. Total Other Special Schools Funding Arrangements: the total funding relating to site factor arrangements and commissioned functions (notes: 12 to 16).</t>
  </si>
  <si>
    <t>18. 2023/24 Final Indicative Budget Share: Indicative 2023/24 funding (9) relating to the main special school formula factors including local protection funding where applicable, plus 3.4% additional grant allocation (10), and Other Special School funding Arrangements (17).</t>
  </si>
  <si>
    <t xml:space="preserve">19. Pre-16 Places: agreed number of school places for pre-16 provision. The 2023/24 indicative funding uses the following place numbers: April 23 - August 23 (AY 2022/23 brought forward places) and September 23 - March 24 (AY 2023/24 agreed places). Such places have been used to calculate schools banding funding. In-year commissioned funding will be applicable for schools where the net FTE pupil numbers go above the agreed place level. Top up funding is however deducted where net FTE pupil numbers are below the agreed place level, in line with ESFA principle of top up funding following the child. </t>
  </si>
  <si>
    <t>20. Post-16 Places: agreed number of school places for post-16 provision. The periods of funding are as follow: April 23 - July 23 (AY 2022/23 brought forward places), and August 23 - March 24 (AY 2023/24 agreed places). The in-year adjustments process follows the same principle as pre-16 places (see note: 17).</t>
  </si>
  <si>
    <t>21. Special school band descriptors detailing the staffing ratio's and monetary sums that determine a school banding funding and commissioned place value. The band values are based on agreed staffing to pupil ratio's. Upward funding adjustments have been made to the band values in 2023/24 to include a 3% increase in costs.</t>
  </si>
  <si>
    <t xml:space="preserve">22. Staffing and non-staffing blocks: special school fixed block allocations have been determined by the value of the overall banding funding for the school. This approach recognises the increasing fixed costs of running a larger school by having higher place pupil numbers and complexity of pupils needs. The staffing and non-staffing blocks have been built up from key cost drivers and costed, and categorised by school size. Transition points between categories of school sizes have been built in to ensure smooth transition points. 
• for 2023/24, the staffing and non-staffing cost drivers have been increased by 3% compared to 2022/23 allocations based on recognised increases to staff pay and cost of living. 
• School size thresholds have been revised upwards for 2023/24 by 3% to reflect the monetary value increases of special school bands in 2023/24.  This is to ensure a like-for-like comparison can be applied, when determining a school size, which funds the fixed costs of a school through the staffing and non-staffing blocks. </t>
  </si>
  <si>
    <t>23. Staffing and non-staffing blocks: PFI special schools are treated consistently with other special schools, however a number of costs relating to the building (such as caretaking, cleaning, repairs &amp; maintenance) are included within the schools PFI Block, therefore to avoid schools being double funded, this funding is deducted from the staffing and non-staffing block by school size. For 2023/24, the key cost drivers for both staffing and non-staffing have been increased by 3%, along with the group size thresholds (see note 22).</t>
  </si>
  <si>
    <t>MFG % difference from 2021/22 to 2023/24</t>
  </si>
  <si>
    <t>Total Indicative Funding (including Support Mechanisms)</t>
  </si>
  <si>
    <t>The medical HT delivery rate of £45 per hour will be subject to review during the Summer Term in preparation for the first claim.</t>
  </si>
  <si>
    <t>£45 hourly rate for 2h30 of direct delivery - Pending review</t>
  </si>
  <si>
    <t>Teachers' pay and pension grant remains within the band funding rates and staffing block.</t>
  </si>
  <si>
    <t xml:space="preserve">Local Authorities are required to allocate an amount that is equivalent to 3.4% of the estimated total grant funding of the school. The determination of the total grant value is based on the 2023/24 agreed place numbers and average 2022/23 top up value (including in-year supplementary funding allocated). Split-site funding is also considered within the total grant funding. This is to support costs in 2023/24. Schools can forecast to see this funding in future years, for financial planning purposes. For 2023/24, Local Authorities must separately identify these allocations, i.e. outside the schools core funding (place and top up).  </t>
  </si>
  <si>
    <t xml:space="preserve">The DfE Minimum Funding Guarantee (MFG) is +3% comparing 2021/22 funding levels to 2023/24. This is to be based on a like-for-like comparison with a specialist school’s overall budget in 2021/22. Using the 2023/24 formula factor values and 2021/22 pupil data, the total budget is required to increase by +3%. The additional 3.4% grant allocation is treated outside of this MFG calculation. This test is passed. </t>
  </si>
  <si>
    <t>Above +3% MFG assessment (based on Places numbers and Type remaining the same as 2021/22)</t>
  </si>
  <si>
    <t>Prior funding adjustments from Staffing block to avoid double funding</t>
  </si>
  <si>
    <t>Fixed costs - Pending review</t>
  </si>
  <si>
    <t>Agreed funding level</t>
  </si>
  <si>
    <t>Total Indicative Funding (including 3.4% Grant Allocation)</t>
  </si>
  <si>
    <t>DfE Minimum Funding Guarantee (+3% assessment)</t>
  </si>
  <si>
    <t>Includes illustrative Medical Home Tuition Delivery hours</t>
  </si>
  <si>
    <t>Excludes the Teachers' Pay and Pension funding previously devolved (£1,618,883 - £67,118)</t>
  </si>
  <si>
    <t>Excludes the Teachers' Pay and Pension funding previously devolved (£1,718,200 - £67,118)</t>
  </si>
  <si>
    <t>2024/25 Funding</t>
  </si>
  <si>
    <t>Band</t>
  </si>
  <si>
    <t>24/25 TA Rate</t>
  </si>
  <si>
    <t>24/25 Teacher Rate</t>
  </si>
  <si>
    <t>24/25 MDS Rate</t>
  </si>
  <si>
    <t>24/25 Band Value</t>
  </si>
  <si>
    <t>24/25 Band Value % Increase</t>
  </si>
  <si>
    <t>Based on 40 pupils accessing Free School Meals</t>
  </si>
  <si>
    <t>LCC APT&amp;C SALARY SCALES 2023-24</t>
  </si>
  <si>
    <t>NATIONAL INSURANCE RATES AS FROM 01/04/2023</t>
  </si>
  <si>
    <t>SUPERANNUATION RATE 24.1% AS FROM 01/04/2023</t>
  </si>
  <si>
    <t>PAY INCREASES FROM 01/04/2023</t>
  </si>
  <si>
    <t>NI RATES (W.E.F. 01/04/2023)</t>
  </si>
  <si>
    <t xml:space="preserve"> SUPER = 24.1% (W.E.F. 01/04/2023)</t>
  </si>
  <si>
    <r>
      <t xml:space="preserve">If you earn over the Secondary Earnings Threshold then your </t>
    </r>
    <r>
      <rPr>
        <sz val="12"/>
        <color rgb="FFFF0000"/>
        <rFont val="Arial"/>
        <family val="2"/>
      </rPr>
      <t>EMPLOYER</t>
    </r>
    <r>
      <rPr>
        <sz val="12"/>
        <rFont val="Arial"/>
        <family val="2"/>
      </rPr>
      <t xml:space="preserve"> will pay the standard rate of employer’s National Insurance on these earnings (13.80%)</t>
    </r>
  </si>
  <si>
    <r>
      <t xml:space="preserve">On earnings above this limit, the </t>
    </r>
    <r>
      <rPr>
        <sz val="12"/>
        <color rgb="FFFF0000"/>
        <rFont val="Arial"/>
        <family val="2"/>
      </rPr>
      <t>EMPLOYEE</t>
    </r>
    <r>
      <rPr>
        <sz val="12"/>
        <rFont val="Arial"/>
        <family val="2"/>
      </rPr>
      <t xml:space="preserve"> pays a lower rate of 2%. The </t>
    </r>
    <r>
      <rPr>
        <sz val="12"/>
        <color rgb="FFFF0000"/>
        <rFont val="Arial"/>
        <family val="2"/>
      </rPr>
      <t>EMPLOYER</t>
    </r>
    <r>
      <rPr>
        <sz val="12"/>
        <rFont val="Arial"/>
        <family val="2"/>
      </rPr>
      <t xml:space="preserve"> continues to pay the standard rate of employer’s National Insurance (13.80%) on these </t>
    </r>
  </si>
  <si>
    <t>Agreed 2024/25 Place Numbers</t>
  </si>
  <si>
    <t>Pre-16: April 24 - August 24</t>
  </si>
  <si>
    <t>Pre-16: September 24 - March 25</t>
  </si>
  <si>
    <t>Post-16: April 24 - July 24</t>
  </si>
  <si>
    <t>Post-16: August 24 - March 25</t>
  </si>
  <si>
    <t>Banded funding up to £1.283m</t>
  </si>
  <si>
    <t>Adjusted to avoid double funding of Intervention Officer Post</t>
  </si>
  <si>
    <t>2024/25 allocation</t>
  </si>
  <si>
    <t>Based on 28 pupils accessing Free School Meals</t>
  </si>
  <si>
    <t>Banded funding up to £1.246m</t>
  </si>
  <si>
    <t>MFG % difference from 2023/24 to 2024/25</t>
  </si>
  <si>
    <t>DfE Minimum Funding Guarantee (+0% assessment)</t>
  </si>
  <si>
    <t>Above +0% MFG assessment (based on Places numbers and Type remaining the same as 2023/24)</t>
  </si>
  <si>
    <t>Continuation of DfE High Needs Additional Funding</t>
  </si>
  <si>
    <t>Total Indicative Funding (including DfE Additional Funding)</t>
  </si>
  <si>
    <t>Fixed costs</t>
  </si>
  <si>
    <t xml:space="preserve">1. Home Tuition: the Home Tuition fixed cost allocation is £122,000 for 2021/22. This is built up based on the same cost drivers: 1x Teacher - £48,962 (based on 71% of Main Scale 4-5, as per the main formula); 2x RSO's - £59,396 (based on SCP18 re-integration caseworkers); 0.4 x Admin - £8,733 (based on Administration salary within special schools staffing block); RSO’s mileage costs £3,798 (or 4,220 miles per worker), and the remaining sundries of £1,111. The Local Authority considered this to be a fair funding allocation for the activity (built up using the identified cost drivers), and funding levels have remained consistent to allow the school to plan with some level of predictability. This fixed funding allocation and identified cost drivers (and costs assigned) is a mechanism for allocating funding to the school, however it is the school that has the decision-making powers on how the funding is spent to deliver the desired outcomes and the overall governance of the activity. If the school wishes to spend more, it would need to be considered in the context of the schools overall budget and how that can be managed, which would be the case for all other schools in Lincolnshire. </t>
  </si>
  <si>
    <t xml:space="preserve">Teacher </t>
  </si>
  <si>
    <t>QUALIFIED TEACHERS SALARY SCALES 2022-23</t>
  </si>
  <si>
    <t>Schools</t>
  </si>
  <si>
    <t xml:space="preserve">Please note these figures reflect the School Teachers' Pay and Conditions Document (STPCD) released in September 2020. The STPCD now only prescribes pay ranges with minimum and maximum points. You will be aware that schools have discretion to set their own salary scales. The figures below follow the model outlined by the Local Authority which is in accordance with the STCP and implemented for all Business World schools unless the school opted to implement their own pay policy.
</t>
  </si>
  <si>
    <t>Please note these figures include the Pay Award from September 2022.</t>
  </si>
  <si>
    <t xml:space="preserve">Please note these Salary Scales include Super rates at 23.68%, which are with effect from 1 April 2022. </t>
  </si>
  <si>
    <t>Box 6.</t>
  </si>
  <si>
    <t>NI RATES (W.E.F 1/4/22)</t>
  </si>
  <si>
    <t xml:space="preserve"> SUPER = 23.68% (W.E.F 1/4/22)</t>
  </si>
  <si>
    <t xml:space="preserve"> Basic Salary (W.E.F. 1 September 2022)</t>
  </si>
  <si>
    <t>Box 7.</t>
  </si>
  <si>
    <t>In Pension Scheme</t>
  </si>
  <si>
    <t>Not In Pension Scheme</t>
  </si>
  <si>
    <t>Salary</t>
  </si>
  <si>
    <t>Super 23.68%</t>
  </si>
  <si>
    <t>PAY SPINE</t>
  </si>
  <si>
    <t xml:space="preserve">LEL - The Lower Earning Limit </t>
  </si>
  <si>
    <r>
      <t xml:space="preserve">If you earn between the Primary Threshold and the Upper Earnings Limit, then you </t>
    </r>
    <r>
      <rPr>
        <sz val="12"/>
        <color rgb="FFFF0000"/>
        <rFont val="Arial"/>
        <family val="2"/>
      </rPr>
      <t>(THE EMPLOYEE)</t>
    </r>
    <r>
      <rPr>
        <sz val="12"/>
        <rFont val="Arial"/>
        <family val="2"/>
      </rPr>
      <t xml:space="preserve"> will pay the standard rate of National Insurance (13.25%)</t>
    </r>
  </si>
  <si>
    <t>===========================================================================</t>
  </si>
  <si>
    <t>===============================</t>
  </si>
  <si>
    <t>UPPER PAY</t>
  </si>
  <si>
    <t>RANGE</t>
  </si>
  <si>
    <r>
      <t xml:space="preserve">If you earn over the Secondary Earnings Threshold then your </t>
    </r>
    <r>
      <rPr>
        <sz val="12"/>
        <color rgb="FFFF0000"/>
        <rFont val="Arial"/>
        <family val="2"/>
      </rPr>
      <t>EMPLOYER</t>
    </r>
    <r>
      <rPr>
        <sz val="12"/>
        <rFont val="Arial"/>
        <family val="2"/>
      </rPr>
      <t xml:space="preserve"> will pay the standard rate of employer’s National Insurance on these earnings (15.05%)</t>
    </r>
  </si>
  <si>
    <t>=========================================================================</t>
  </si>
  <si>
    <r>
      <t xml:space="preserve">On earnings above this limit, the </t>
    </r>
    <r>
      <rPr>
        <sz val="12"/>
        <color rgb="FFFF0000"/>
        <rFont val="Arial"/>
        <family val="2"/>
      </rPr>
      <t>EMPLOYEE</t>
    </r>
    <r>
      <rPr>
        <sz val="12"/>
        <rFont val="Arial"/>
        <family val="2"/>
      </rPr>
      <t xml:space="preserve"> pays a lower rate of 2%. The </t>
    </r>
    <r>
      <rPr>
        <sz val="12"/>
        <color rgb="FFFF0000"/>
        <rFont val="Arial"/>
        <family val="2"/>
      </rPr>
      <t>EMPLOYER</t>
    </r>
    <r>
      <rPr>
        <sz val="12"/>
        <rFont val="Arial"/>
        <family val="2"/>
      </rPr>
      <t xml:space="preserve"> continues to pay the standard rate of employer’s National Insurance (15.05%) on these </t>
    </r>
  </si>
  <si>
    <t>UNQUALIF.</t>
  </si>
  <si>
    <t>Unqualified</t>
  </si>
  <si>
    <t>TEACHERS</t>
  </si>
  <si>
    <t>Teachers</t>
  </si>
  <si>
    <t>Box 8.</t>
  </si>
  <si>
    <t>ADDITIONAL ALLOWANCES (RECOMMENDED)</t>
  </si>
  <si>
    <t>TEACHING AND LEARNING RESPONSIBILITY (TLR) PAYMENT 3</t>
  </si>
  <si>
    <t>TLR3</t>
  </si>
  <si>
    <t>MINIMUM</t>
  </si>
  <si>
    <t>MAXIMUM</t>
  </si>
  <si>
    <t>TEACHING AND LEARNING RESPONSIBILITY (TLR) PAYMENT 2</t>
  </si>
  <si>
    <t>TLR2</t>
  </si>
  <si>
    <t>TEACHING AND LEARNING RESPONSIBILITY (TLR) PAYMENT 1</t>
  </si>
  <si>
    <t>TLR1</t>
  </si>
  <si>
    <t>SPECIAL NEEDS 1</t>
  </si>
  <si>
    <t>SPECIAL NEEDS 2</t>
  </si>
  <si>
    <t>RSO's</t>
  </si>
  <si>
    <t xml:space="preserve">SALARY SCALES </t>
  </si>
  <si>
    <t>LINCOLN</t>
  </si>
  <si>
    <t>LCC APT&amp;C SALARY SCALES 2023/24</t>
  </si>
  <si>
    <t>£1,925 or 3.88% PAY INCREASE FOR ALL SCP for April 23 (3.88% for SCP33 and above)</t>
  </si>
  <si>
    <t>NATIONAL INSURANCE RATES AS FROM 06/11/2022</t>
  </si>
  <si>
    <t>NI RATES (W.E.F 06/11/22)</t>
  </si>
  <si>
    <t>SUPER = 24.1% (W.E.F 01/04/23)</t>
  </si>
  <si>
    <t>BAL @</t>
  </si>
  <si>
    <t xml:space="preserve">       GRADE</t>
  </si>
  <si>
    <t xml:space="preserve">  G1</t>
  </si>
  <si>
    <t>LC01</t>
  </si>
  <si>
    <t>LC02</t>
  </si>
  <si>
    <t>G2</t>
  </si>
  <si>
    <t>LC03</t>
  </si>
  <si>
    <t>LC04</t>
  </si>
  <si>
    <t>LC05</t>
  </si>
  <si>
    <t>G3</t>
  </si>
  <si>
    <t>LC06</t>
  </si>
  <si>
    <t>LC07</t>
  </si>
  <si>
    <t>LC08</t>
  </si>
  <si>
    <t>G4</t>
  </si>
  <si>
    <t>LC09</t>
  </si>
  <si>
    <t>LC10</t>
  </si>
  <si>
    <t>LC11</t>
  </si>
  <si>
    <t>G5</t>
  </si>
  <si>
    <t>LC12</t>
  </si>
  <si>
    <t>LC13</t>
  </si>
  <si>
    <t>LC14</t>
  </si>
  <si>
    <t>G6</t>
  </si>
  <si>
    <t>LC15</t>
  </si>
  <si>
    <t>LC16</t>
  </si>
  <si>
    <t>LC17</t>
  </si>
  <si>
    <t>G7</t>
  </si>
  <si>
    <t>LC18</t>
  </si>
  <si>
    <t>LC19</t>
  </si>
  <si>
    <t>LC20</t>
  </si>
  <si>
    <t>G8</t>
  </si>
  <si>
    <t>LC21</t>
  </si>
  <si>
    <t>LC22</t>
  </si>
  <si>
    <t>LC23</t>
  </si>
  <si>
    <t>G9</t>
  </si>
  <si>
    <t>LC24</t>
  </si>
  <si>
    <t>LC25</t>
  </si>
  <si>
    <t>LC26</t>
  </si>
  <si>
    <t>G10</t>
  </si>
  <si>
    <t>LC27</t>
  </si>
  <si>
    <t>LC28</t>
  </si>
  <si>
    <t>LC29</t>
  </si>
  <si>
    <t>G11</t>
  </si>
  <si>
    <t>LC30</t>
  </si>
  <si>
    <t>LC31</t>
  </si>
  <si>
    <t>LC32</t>
  </si>
  <si>
    <t>G12</t>
  </si>
  <si>
    <t>LC33</t>
  </si>
  <si>
    <t>LC34</t>
  </si>
  <si>
    <t>LC35</t>
  </si>
  <si>
    <t>G13</t>
  </si>
  <si>
    <t>LC36</t>
  </si>
  <si>
    <t>LC37</t>
  </si>
  <si>
    <t>LC38</t>
  </si>
  <si>
    <t>G14</t>
  </si>
  <si>
    <t>LC39</t>
  </si>
  <si>
    <t>LC40</t>
  </si>
  <si>
    <t>LC41</t>
  </si>
  <si>
    <t>G15</t>
  </si>
  <si>
    <t>LC42</t>
  </si>
  <si>
    <t>LC43</t>
  </si>
  <si>
    <t>LC44</t>
  </si>
  <si>
    <t>G16</t>
  </si>
  <si>
    <t>LC45</t>
  </si>
  <si>
    <t>LC46</t>
  </si>
  <si>
    <t>LC47</t>
  </si>
  <si>
    <t>LC48</t>
  </si>
  <si>
    <t>Basic</t>
  </si>
  <si>
    <t>Admin</t>
  </si>
  <si>
    <t>Mileage</t>
  </si>
  <si>
    <t>Excludes the Teachers' Pay and Pension funding previously devolved (£1,801,842 - £67,118)</t>
  </si>
  <si>
    <r>
      <t xml:space="preserve">Calculation based on </t>
    </r>
    <r>
      <rPr>
        <b/>
        <sz val="11"/>
        <color theme="1"/>
        <rFont val="Arial"/>
        <family val="2"/>
      </rPr>
      <t>£818.09 funding per place</t>
    </r>
  </si>
  <si>
    <t xml:space="preserve">A 1.02% increase in Medical Band 1 and a 5.71% increase to Medical Band 2 have been applied for 2024/25, to support specialist schools increasing costs based on latest pay scales. </t>
  </si>
  <si>
    <t xml:space="preserve">The teachers’ pay additional grant (TPAG) DfE methodology of £446 per place in 2024/25, as adopted in 2023/24 from September 2023 (£260). An additional pension grant will be made available from Government for the teachers’ pension grant, which will support the increase in costs by 5% to 28.6% from April 2024.  </t>
  </si>
  <si>
    <t xml:space="preserve">The DfE Minimum Funding Guarantee (MFG) is +0% comparing 2023/24 funding levels to 2024/25. This is to be based on a like-for-like comparison with a specialist school’s overall budget in 2023/24. Using the 2024/25 formula factor values and 2023/24 pupil data, the total budget is required to be +0%. The DfE High Needs Additional Funding allocation is treated outside of this MFG calculation. This test is passed. </t>
  </si>
  <si>
    <t>Continuation of DfE High Needs Additional Funding: Local Authorities were required to allocate an amount that is equivalent to 3.4% of the total funding of the school in 2023/24. The DfE (DSG Condition) requirement is to fund the same place amount as in 2023/24. The determination of the total funding is based on the 2024/25 agreed place numbers and 2023/24 place amount through the 3.4% methodology. Schools can forecast to see this funding in future years, for financial planning purposes, since it is essentially support core education delivery. For 2024/25, Local Authorities must continue to separate out this funding stream, i.e. outside the schools core funding (place and top up).  The additional funding is calculated by taking the 2023/24 agreed total academic place numbers multiplied by the funding per place x 5/12 plus the 2024/25 agreed total academic place numbers multiplied by the funding per place x 7/12.</t>
  </si>
  <si>
    <t xml:space="preserve">Non-Staffing block cost drivers have been inflated by 1.4%, apart from energy / utility costs. This is in line with mainstream schools formula factor increases. Energy prices has been considered between the periods December 2021 and December 2023 due to the volatility and fluctuation in energy prices experienced. 2021/22 funding levels have been increased by: electricity 27.4%; gas 38.6% and water 13.5%. Government energy price changes and CPI indices will be considered going forward as prices are expected to stabilise. Overall, non-staffing funding is increasing by 6%. </t>
  </si>
  <si>
    <t>Staffing block refinements have been adjusted for to reflect the latest 2023/24 pay 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</si>
</sst>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4" formatCode="_-&quot;£&quot;* #,##0.00_-;\-&quot;£&quot;* #,##0.00_-;_-&quot;£&quot;* &quot;-&quot;??_-;_-@_-"/>
    <numFmt numFmtId="43" formatCode="_-* #,##0.00_-;\-* #,##0.00_-;_-* &quot;-&quot;??_-;_-@_-"/>
    <numFmt numFmtId="164" formatCode="&quot;£&quot;#,##0"/>
    <numFmt numFmtId="165" formatCode="&quot;£&quot;#,##0.00"/>
    <numFmt numFmtId="166" formatCode="0_)"/>
    <numFmt numFmtId="167" formatCode="_(&quot;$&quot;* #,##0.00_);_(&quot;$&quot;* \(#,##0.00\);_(&quot;$&quot;* &quot;-&quot;??_);_(@_)"/>
    <numFmt numFmtId="168" formatCode="0000"/>
    <numFmt numFmtId="169" formatCode="0.00_)"/>
    <numFmt numFmtId="170" formatCode="0.0000_)"/>
    <numFmt numFmtId="171" formatCode="0.0"/>
    <numFmt numFmtId="172" formatCode="General_)"/>
    <numFmt numFmtId="173" formatCode="0.0%"/>
    <numFmt numFmtId="174" formatCode="_-* #,##0_-;\-* #,##0_-;_-* &quot;-&quot;??_-;_-@_-"/>
  </numFmts>
  <fonts count="81" x14ac:knownFonts="1">
    <font>
      <sz val="11"/>
      <color theme="1"/>
      <name val="Calibri"/>
      <family val="2"/>
      <scheme val="minor"/>
    </font>
    <font>
      <sz val="11"/>
      <color theme="1"/>
      <name val="Calibri"/>
      <family val="2"/>
      <scheme val="minor"/>
    </font>
    <font>
      <sz val="10"/>
      <name val="MS Sans Serif"/>
      <family val="2"/>
    </font>
    <font>
      <u/>
      <sz val="11"/>
      <name val="Arial"/>
      <family val="2"/>
    </font>
    <font>
      <b/>
      <sz val="11"/>
      <name val="Arial"/>
      <family val="2"/>
    </font>
    <font>
      <sz val="11"/>
      <name val="Arial"/>
      <family val="2"/>
    </font>
    <font>
      <i/>
      <sz val="11"/>
      <name val="Arial"/>
      <family val="2"/>
    </font>
    <font>
      <sz val="10"/>
      <name val="Arial"/>
      <family val="2"/>
    </font>
    <font>
      <sz val="11"/>
      <color indexed="8"/>
      <name val="Calibri"/>
      <family val="2"/>
    </font>
    <font>
      <sz val="10"/>
      <color indexed="21"/>
      <name val="System"/>
      <family val="2"/>
    </font>
    <font>
      <sz val="9"/>
      <color indexed="18"/>
      <name val="Arial"/>
      <family val="2"/>
    </font>
    <font>
      <b/>
      <sz val="10"/>
      <name val="Arial"/>
      <family val="2"/>
    </font>
    <font>
      <b/>
      <sz val="8"/>
      <name val="Arial"/>
      <family val="2"/>
    </font>
    <font>
      <sz val="8"/>
      <name val="Arial"/>
      <family val="2"/>
    </font>
    <font>
      <sz val="10"/>
      <color indexed="18"/>
      <name val="System"/>
      <family val="2"/>
    </font>
    <font>
      <i/>
      <sz val="10"/>
      <color indexed="17"/>
      <name val="System"/>
      <family val="2"/>
    </font>
    <font>
      <sz val="10"/>
      <name val="Arial"/>
      <family val="2"/>
    </font>
    <font>
      <sz val="10"/>
      <color theme="1"/>
      <name val="Arial"/>
      <family val="2"/>
    </font>
    <font>
      <sz val="10"/>
      <name val="Courier"/>
      <family val="3"/>
    </font>
    <font>
      <sz val="11"/>
      <name val="Calibri"/>
      <family val="2"/>
    </font>
    <font>
      <sz val="10"/>
      <color indexed="14"/>
      <name val="System"/>
      <family val="2"/>
    </font>
    <font>
      <b/>
      <sz val="10"/>
      <color indexed="8"/>
      <name val="Times New Roman"/>
      <family val="1"/>
    </font>
    <font>
      <b/>
      <sz val="10"/>
      <name val="Times New Roman"/>
      <family val="1"/>
    </font>
    <font>
      <i/>
      <sz val="10"/>
      <name val="Times New Roman"/>
      <family val="1"/>
    </font>
    <font>
      <sz val="10"/>
      <color indexed="8"/>
      <name val="Arial"/>
      <family val="2"/>
    </font>
    <font>
      <sz val="19"/>
      <name val="Times New Roman"/>
      <family val="1"/>
    </font>
    <font>
      <sz val="9"/>
      <name val="Arial"/>
      <family val="2"/>
    </font>
    <font>
      <sz val="10"/>
      <color indexed="17"/>
      <name val="System"/>
      <family val="2"/>
    </font>
    <font>
      <b/>
      <sz val="11"/>
      <color theme="1"/>
      <name val="Arial"/>
      <family val="2"/>
    </font>
    <font>
      <sz val="11"/>
      <color theme="1"/>
      <name val="Arial"/>
      <family val="2"/>
    </font>
    <font>
      <i/>
      <sz val="11"/>
      <color theme="1"/>
      <name val="Arial"/>
      <family val="2"/>
    </font>
    <font>
      <u/>
      <sz val="11"/>
      <color theme="1"/>
      <name val="Arial"/>
      <family val="2"/>
    </font>
    <font>
      <i/>
      <u/>
      <sz val="11"/>
      <name val="Arial"/>
      <family val="2"/>
    </font>
    <font>
      <i/>
      <sz val="11"/>
      <color rgb="FFFF0000"/>
      <name val="Arial"/>
      <family val="2"/>
    </font>
    <font>
      <sz val="11"/>
      <color rgb="FFFF0000"/>
      <name val="Arial"/>
      <family val="2"/>
    </font>
    <font>
      <i/>
      <sz val="11"/>
      <color rgb="FF0070C0"/>
      <name val="Arial"/>
      <family val="2"/>
    </font>
    <font>
      <sz val="11"/>
      <color rgb="FF0070C0"/>
      <name val="Arial"/>
      <family val="2"/>
    </font>
    <font>
      <b/>
      <sz val="12"/>
      <name val="Calibri"/>
      <family val="2"/>
      <scheme val="minor"/>
    </font>
    <font>
      <sz val="12"/>
      <name val="Calibri"/>
      <family val="2"/>
      <scheme val="minor"/>
    </font>
    <font>
      <b/>
      <sz val="12"/>
      <color indexed="12"/>
      <name val="Calibri"/>
      <family val="2"/>
      <scheme val="minor"/>
    </font>
    <font>
      <u/>
      <sz val="12"/>
      <name val="Calibri"/>
      <family val="2"/>
      <scheme val="minor"/>
    </font>
    <font>
      <i/>
      <sz val="12"/>
      <name val="Calibri"/>
      <family val="2"/>
      <scheme val="minor"/>
    </font>
    <font>
      <sz val="12"/>
      <color rgb="FFFF0000"/>
      <name val="Calibri"/>
      <family val="2"/>
      <scheme val="minor"/>
    </font>
    <font>
      <i/>
      <u/>
      <sz val="12"/>
      <name val="Calibri"/>
      <family val="2"/>
      <scheme val="minor"/>
    </font>
    <font>
      <i/>
      <sz val="12"/>
      <color rgb="FFFF0000"/>
      <name val="Calibri"/>
      <family val="2"/>
      <scheme val="minor"/>
    </font>
    <font>
      <i/>
      <sz val="12"/>
      <color theme="1"/>
      <name val="Calibri"/>
      <family val="2"/>
      <scheme val="minor"/>
    </font>
    <font>
      <b/>
      <u/>
      <sz val="12"/>
      <name val="Calibri"/>
      <family val="2"/>
      <scheme val="minor"/>
    </font>
    <font>
      <sz val="12"/>
      <color theme="1"/>
      <name val="Calibri"/>
      <family val="2"/>
      <scheme val="minor"/>
    </font>
    <font>
      <b/>
      <i/>
      <sz val="12"/>
      <color rgb="FFFF0000"/>
      <name val="Calibri"/>
      <family val="2"/>
      <scheme val="minor"/>
    </font>
    <font>
      <sz val="10"/>
      <name val="Times New Roman"/>
      <family val="1"/>
    </font>
    <font>
      <sz val="12"/>
      <name val="Arial"/>
      <family val="2"/>
    </font>
    <font>
      <b/>
      <sz val="16"/>
      <name val="Arial"/>
      <family val="2"/>
    </font>
    <font>
      <b/>
      <sz val="12"/>
      <name val="Arial"/>
      <family val="2"/>
    </font>
    <font>
      <sz val="12"/>
      <name val="Arial Black"/>
      <family val="2"/>
    </font>
    <font>
      <sz val="10"/>
      <name val="Arial Black"/>
      <family val="2"/>
    </font>
    <font>
      <sz val="14"/>
      <name val="Arial"/>
      <family val="2"/>
    </font>
    <font>
      <sz val="12"/>
      <color rgb="FFFF0000"/>
      <name val="Arial"/>
      <family val="2"/>
    </font>
    <font>
      <u/>
      <sz val="10"/>
      <name val="Arial"/>
      <family val="2"/>
    </font>
    <font>
      <b/>
      <sz val="10"/>
      <color theme="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sz val="10"/>
      <color rgb="FFFF0000"/>
      <name val="Arial"/>
      <family val="2"/>
    </font>
    <font>
      <sz val="10"/>
      <name val="Arial"/>
      <family val="2"/>
    </font>
    <font>
      <b/>
      <sz val="11"/>
      <color theme="1"/>
      <name val="Calibri"/>
      <family val="2"/>
      <scheme val="minor"/>
    </font>
    <font>
      <b/>
      <u/>
      <sz val="11"/>
      <color theme="1"/>
      <name val="Calibri"/>
      <family val="2"/>
      <scheme val="minor"/>
    </font>
    <font>
      <sz val="11"/>
      <color rgb="FF0B0C0C"/>
      <name val="Arial"/>
      <family val="2"/>
    </font>
    <font>
      <b/>
      <u/>
      <sz val="10"/>
      <name val="Arial"/>
      <family val="2"/>
    </font>
    <font>
      <b/>
      <sz val="10"/>
      <color rgb="FFFF0000"/>
      <name val="Arial"/>
      <family val="2"/>
    </font>
    <font>
      <b/>
      <sz val="11"/>
      <color theme="0"/>
      <name val="Arial"/>
      <family val="2"/>
    </font>
    <font>
      <b/>
      <sz val="10"/>
      <name val="Courier"/>
      <family val="3"/>
    </font>
    <font>
      <sz val="8"/>
      <name val="Arial Black"/>
      <family val="2"/>
    </font>
    <font>
      <sz val="12"/>
      <name val="Courier"/>
      <family val="3"/>
    </font>
    <font>
      <b/>
      <sz val="18"/>
      <name val="Arial"/>
      <family val="2"/>
    </font>
    <font>
      <sz val="12"/>
      <color rgb="FF99CC00"/>
      <name val="Arial"/>
      <family val="2"/>
    </font>
    <font>
      <i/>
      <sz val="16"/>
      <name val="Arial"/>
      <family val="2"/>
    </font>
    <font>
      <sz val="12"/>
      <color rgb="FFFFFF00"/>
      <name val="Arial"/>
      <family val="2"/>
    </font>
    <font>
      <b/>
      <sz val="16"/>
      <name val="Arial Black"/>
      <family val="2"/>
    </font>
    <font>
      <b/>
      <sz val="12"/>
      <name val="Arial Black"/>
      <family val="2"/>
    </font>
    <font>
      <b/>
      <sz val="10"/>
      <name val="Arial Black"/>
      <family val="2"/>
    </font>
  </fonts>
  <fills count="21">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bgColor indexed="64"/>
      </patternFill>
    </fill>
    <fill>
      <patternFill patternType="solid">
        <fgColor indexed="9"/>
        <bgColor indexed="64"/>
      </patternFill>
    </fill>
    <fill>
      <patternFill patternType="solid">
        <fgColor rgb="FFFFC000"/>
        <bgColor indexed="64"/>
      </patternFill>
    </fill>
    <fill>
      <patternFill patternType="solid">
        <fgColor indexed="22"/>
        <bgColor indexed="64"/>
      </patternFill>
    </fill>
    <fill>
      <patternFill patternType="solid">
        <fgColor indexed="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tint="-0.249977111117893"/>
        <bgColor indexed="64"/>
      </patternFill>
    </fill>
    <fill>
      <patternFill patternType="solid">
        <fgColor theme="2"/>
        <bgColor indexed="64"/>
      </patternFill>
    </fill>
    <fill>
      <patternFill patternType="solid">
        <fgColor indexed="47"/>
        <bgColor indexed="64"/>
      </patternFill>
    </fill>
    <fill>
      <patternFill patternType="solid">
        <fgColor rgb="FF00FF00"/>
        <bgColor rgb="FF000000"/>
      </patternFill>
    </fill>
    <fill>
      <patternFill patternType="solid">
        <fgColor rgb="FF99CC00"/>
        <bgColor rgb="FF000000"/>
      </patternFill>
    </fill>
    <fill>
      <patternFill patternType="solid">
        <fgColor rgb="FFC0C0C0"/>
        <bgColor rgb="FF000000"/>
      </patternFill>
    </fill>
    <fill>
      <patternFill patternType="solid">
        <fgColor rgb="FFCCFFCC"/>
        <bgColor rgb="FF000000"/>
      </patternFill>
    </fill>
  </fills>
  <borders count="74">
    <border>
      <left/>
      <right/>
      <top/>
      <bottom/>
      <diagonal/>
    </border>
    <border>
      <left/>
      <right/>
      <top style="thin">
        <color indexed="64"/>
      </top>
      <bottom style="thin">
        <color indexed="64"/>
      </bottom>
      <diagonal/>
    </border>
    <border>
      <left/>
      <right/>
      <top style="thin">
        <color indexed="13"/>
      </top>
      <bottom style="thin">
        <color indexed="13"/>
      </bottom>
      <diagonal/>
    </border>
    <border>
      <left/>
      <right style="medium">
        <color indexed="33"/>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style="medium">
        <color indexed="64"/>
      </bottom>
      <diagonal/>
    </border>
    <border>
      <left style="thick">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ck">
        <color indexed="64"/>
      </bottom>
      <diagonal/>
    </border>
    <border>
      <left style="medium">
        <color indexed="64"/>
      </left>
      <right/>
      <top style="thick">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ck">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s>
  <cellStyleXfs count="68">
    <xf numFmtId="0" fontId="0"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43" fontId="1"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8" fillId="0" borderId="0" applyFont="0" applyFill="0" applyBorder="0" applyAlignment="0" applyProtection="0"/>
    <xf numFmtId="0" fontId="9" fillId="0" borderId="0" applyNumberFormat="0" applyFill="0" applyBorder="0" applyAlignment="0" applyProtection="0">
      <protection locked="0"/>
    </xf>
    <xf numFmtId="1" fontId="10" fillId="0" borderId="0" applyNumberFormat="0" applyFill="0" applyBorder="0" applyAlignment="0" applyProtection="0"/>
    <xf numFmtId="0" fontId="11" fillId="0" borderId="0">
      <alignment horizontal="right" vertical="top"/>
    </xf>
    <xf numFmtId="0" fontId="12" fillId="0" borderId="0">
      <alignment horizontal="center" vertical="center" wrapText="1"/>
    </xf>
    <xf numFmtId="0" fontId="13" fillId="0" borderId="1">
      <alignment horizontal="center" vertical="center" wrapText="1"/>
    </xf>
    <xf numFmtId="0" fontId="13" fillId="0" borderId="1">
      <alignment horizontal="center" vertical="center" wrapText="1"/>
    </xf>
    <xf numFmtId="0" fontId="12" fillId="0" borderId="0">
      <alignment horizontal="left" wrapText="1"/>
    </xf>
    <xf numFmtId="1" fontId="14" fillId="0" borderId="0" applyNumberFormat="0" applyFill="0" applyBorder="0" applyAlignment="0" applyProtection="0"/>
    <xf numFmtId="0" fontId="13" fillId="0" borderId="0">
      <alignment horizontal="left" vertical="center"/>
    </xf>
    <xf numFmtId="0" fontId="13" fillId="0" borderId="0">
      <alignment horizontal="left" vertical="center"/>
    </xf>
    <xf numFmtId="0" fontId="13" fillId="0" borderId="0">
      <alignment horizontal="center" vertical="center"/>
    </xf>
    <xf numFmtId="0" fontId="13" fillId="0" borderId="0">
      <alignment horizontal="center" vertical="center"/>
    </xf>
    <xf numFmtId="10" fontId="15" fillId="0" borderId="2" applyFill="0" applyAlignment="0" applyProtection="0">
      <protection locked="0"/>
    </xf>
    <xf numFmtId="0" fontId="16" fillId="0" borderId="0"/>
    <xf numFmtId="0" fontId="17" fillId="0" borderId="0"/>
    <xf numFmtId="0" fontId="7" fillId="0" borderId="0"/>
    <xf numFmtId="0" fontId="7" fillId="0" borderId="0"/>
    <xf numFmtId="0" fontId="7" fillId="0" borderId="0" applyNumberFormat="0" applyFill="0" applyBorder="0" applyAlignment="0" applyProtection="0"/>
    <xf numFmtId="0" fontId="7" fillId="0" borderId="0"/>
    <xf numFmtId="0" fontId="1" fillId="0" borderId="0"/>
    <xf numFmtId="0" fontId="7" fillId="0" borderId="0"/>
    <xf numFmtId="166" fontId="18" fillId="0" borderId="0"/>
    <xf numFmtId="0" fontId="1" fillId="0" borderId="0"/>
    <xf numFmtId="0" fontId="19" fillId="0" borderId="0"/>
    <xf numFmtId="0" fontId="7" fillId="0" borderId="0"/>
    <xf numFmtId="166" fontId="18" fillId="0" borderId="0"/>
    <xf numFmtId="0" fontId="1" fillId="0" borderId="0"/>
    <xf numFmtId="0" fontId="1" fillId="0" borderId="0"/>
    <xf numFmtId="0" fontId="7" fillId="0" borderId="0"/>
    <xf numFmtId="0" fontId="5" fillId="0" borderId="0"/>
    <xf numFmtId="3" fontId="13" fillId="0" borderId="0">
      <alignment horizontal="right"/>
    </xf>
    <xf numFmtId="3" fontId="13" fillId="0" borderId="0">
      <alignment horizontal="right"/>
    </xf>
    <xf numFmtId="1" fontId="20" fillId="0" borderId="3" applyNumberFormat="0" applyFill="0" applyBorder="0" applyAlignment="0" applyProtection="0"/>
    <xf numFmtId="4" fontId="21" fillId="0" borderId="4" applyNumberFormat="0" applyProtection="0">
      <alignment vertical="center"/>
    </xf>
    <xf numFmtId="4" fontId="21" fillId="0" borderId="5" applyNumberFormat="0" applyProtection="0">
      <alignment horizontal="centerContinuous" vertical="center"/>
    </xf>
    <xf numFmtId="0" fontId="22" fillId="0" borderId="6" applyNumberFormat="0" applyProtection="0">
      <alignment vertical="center"/>
    </xf>
    <xf numFmtId="0" fontId="22" fillId="0" borderId="7" applyNumberFormat="0" applyProtection="0">
      <alignment horizontal="left" vertical="center" indent="1"/>
    </xf>
    <xf numFmtId="0" fontId="23" fillId="0" borderId="7" applyNumberFormat="0" applyProtection="0">
      <alignment horizontal="left" vertical="center" indent="1"/>
    </xf>
    <xf numFmtId="4" fontId="24" fillId="0" borderId="0" applyNumberFormat="0" applyProtection="0">
      <alignment horizontal="left" vertical="center" indent="1"/>
    </xf>
    <xf numFmtId="0" fontId="21" fillId="0" borderId="8" applyNumberFormat="0" applyProtection="0">
      <alignment horizontal="right" vertical="top" wrapText="1"/>
    </xf>
    <xf numFmtId="4" fontId="25" fillId="0" borderId="9" applyNumberFormat="0" applyProtection="0">
      <alignment horizontal="left" vertical="center" indent="1"/>
    </xf>
    <xf numFmtId="0" fontId="7" fillId="0" borderId="0"/>
    <xf numFmtId="0" fontId="13" fillId="0" borderId="10" applyBorder="0">
      <alignment horizontal="right"/>
    </xf>
    <xf numFmtId="167" fontId="7" fillId="0" borderId="0"/>
    <xf numFmtId="167" fontId="7" fillId="0" borderId="0"/>
    <xf numFmtId="167" fontId="7" fillId="0" borderId="0"/>
    <xf numFmtId="0" fontId="26" fillId="0" borderId="0" applyNumberFormat="0" applyFill="0" applyBorder="0" applyAlignment="0" applyProtection="0"/>
    <xf numFmtId="0" fontId="27" fillId="0" borderId="0" applyNumberFormat="0" applyFill="0" applyBorder="0" applyAlignment="0" applyProtection="0"/>
    <xf numFmtId="43" fontId="1"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0" fontId="49" fillId="0" borderId="0"/>
    <xf numFmtId="9" fontId="7" fillId="0" borderId="0" applyFont="0" applyFill="0" applyBorder="0" applyAlignment="0" applyProtection="0"/>
    <xf numFmtId="9" fontId="1" fillId="0" borderId="0" applyFont="0" applyFill="0" applyBorder="0" applyAlignment="0" applyProtection="0"/>
    <xf numFmtId="0" fontId="64" fillId="0" borderId="0"/>
  </cellStyleXfs>
  <cellXfs count="697">
    <xf numFmtId="0" fontId="0" fillId="0" borderId="0" xfId="0"/>
    <xf numFmtId="0" fontId="3" fillId="0" borderId="0" xfId="1" applyFont="1" applyProtection="1">
      <protection hidden="1"/>
    </xf>
    <xf numFmtId="0" fontId="4" fillId="0" borderId="0" xfId="1" applyFont="1" applyAlignment="1" applyProtection="1">
      <alignment horizontal="center"/>
      <protection hidden="1"/>
    </xf>
    <xf numFmtId="0" fontId="5" fillId="0" borderId="0" xfId="1" applyFont="1" applyProtection="1">
      <protection hidden="1"/>
    </xf>
    <xf numFmtId="0" fontId="5" fillId="0" borderId="0" xfId="1" applyFont="1" applyAlignment="1" applyProtection="1">
      <alignment horizontal="center"/>
      <protection hidden="1"/>
    </xf>
    <xf numFmtId="0" fontId="4" fillId="0" borderId="0" xfId="1" applyFont="1" applyProtection="1">
      <protection hidden="1"/>
    </xf>
    <xf numFmtId="0" fontId="5" fillId="0" borderId="0" xfId="1" applyFont="1" applyAlignment="1" applyProtection="1">
      <alignment horizontal="left"/>
      <protection hidden="1"/>
    </xf>
    <xf numFmtId="0" fontId="6" fillId="0" borderId="0" xfId="1" applyFont="1" applyProtection="1">
      <protection hidden="1"/>
    </xf>
    <xf numFmtId="0" fontId="28" fillId="0" borderId="0" xfId="0" applyFont="1"/>
    <xf numFmtId="0" fontId="29" fillId="0" borderId="0" xfId="0" applyFont="1"/>
    <xf numFmtId="0" fontId="29" fillId="0" borderId="0" xfId="0" applyFont="1" applyAlignment="1">
      <alignment horizontal="center"/>
    </xf>
    <xf numFmtId="164" fontId="29" fillId="0" borderId="0" xfId="0" applyNumberFormat="1" applyFont="1" applyAlignment="1">
      <alignment horizontal="center"/>
    </xf>
    <xf numFmtId="164" fontId="29" fillId="0" borderId="0" xfId="0" applyNumberFormat="1" applyFont="1" applyAlignment="1" applyProtection="1">
      <alignment horizontal="center"/>
      <protection hidden="1"/>
    </xf>
    <xf numFmtId="164" fontId="28" fillId="0" borderId="0" xfId="0" applyNumberFormat="1" applyFont="1" applyAlignment="1">
      <alignment horizontal="center"/>
    </xf>
    <xf numFmtId="165" fontId="29" fillId="0" borderId="0" xfId="0" applyNumberFormat="1" applyFont="1"/>
    <xf numFmtId="164" fontId="29" fillId="0" borderId="0" xfId="0" applyNumberFormat="1" applyFont="1"/>
    <xf numFmtId="164" fontId="28" fillId="0" borderId="1" xfId="0" applyNumberFormat="1" applyFont="1" applyBorder="1" applyAlignment="1">
      <alignment horizontal="center"/>
    </xf>
    <xf numFmtId="0" fontId="29" fillId="0" borderId="0" xfId="0" applyFont="1" applyAlignment="1">
      <alignment horizontal="left"/>
    </xf>
    <xf numFmtId="164" fontId="30" fillId="0" borderId="0" xfId="0" applyNumberFormat="1" applyFont="1" applyAlignment="1">
      <alignment horizontal="center"/>
    </xf>
    <xf numFmtId="0" fontId="31" fillId="0" borderId="0" xfId="0" applyFont="1"/>
    <xf numFmtId="164" fontId="29" fillId="0" borderId="0" xfId="0" applyNumberFormat="1" applyFont="1" applyAlignment="1">
      <alignment horizontal="center" wrapText="1"/>
    </xf>
    <xf numFmtId="0" fontId="6" fillId="0" borderId="11" xfId="1" applyFont="1" applyBorder="1" applyProtection="1">
      <protection hidden="1"/>
    </xf>
    <xf numFmtId="164" fontId="30" fillId="0" borderId="12" xfId="0" applyNumberFormat="1" applyFont="1" applyBorder="1" applyAlignment="1">
      <alignment horizontal="center"/>
    </xf>
    <xf numFmtId="0" fontId="6" fillId="0" borderId="13" xfId="1" applyFont="1" applyBorder="1" applyProtection="1">
      <protection hidden="1"/>
    </xf>
    <xf numFmtId="164" fontId="6" fillId="0" borderId="14" xfId="41" applyNumberFormat="1" applyFont="1" applyBorder="1" applyAlignment="1">
      <alignment horizontal="center"/>
    </xf>
    <xf numFmtId="0" fontId="6" fillId="0" borderId="15" xfId="1" applyFont="1" applyBorder="1" applyProtection="1">
      <protection hidden="1"/>
    </xf>
    <xf numFmtId="3" fontId="29" fillId="0" borderId="0" xfId="0" applyNumberFormat="1" applyFont="1" applyAlignment="1">
      <alignment horizontal="center"/>
    </xf>
    <xf numFmtId="0" fontId="4" fillId="0" borderId="17" xfId="1" applyFont="1" applyBorder="1" applyAlignment="1" applyProtection="1">
      <alignment horizontal="left"/>
      <protection hidden="1"/>
    </xf>
    <xf numFmtId="0" fontId="4" fillId="0" borderId="18" xfId="0" applyFont="1" applyBorder="1" applyAlignment="1" applyProtection="1">
      <alignment horizontal="center"/>
      <protection hidden="1"/>
    </xf>
    <xf numFmtId="0" fontId="5" fillId="0" borderId="19" xfId="0" applyFont="1" applyBorder="1" applyProtection="1">
      <protection hidden="1"/>
    </xf>
    <xf numFmtId="0" fontId="1" fillId="0" borderId="20" xfId="0" applyFont="1" applyBorder="1" applyAlignment="1" applyProtection="1">
      <alignment horizontal="center"/>
      <protection hidden="1"/>
    </xf>
    <xf numFmtId="0" fontId="5" fillId="0" borderId="19" xfId="1" applyFont="1" applyBorder="1" applyAlignment="1" applyProtection="1">
      <alignment horizontal="left"/>
      <protection hidden="1"/>
    </xf>
    <xf numFmtId="3" fontId="5" fillId="0" borderId="20" xfId="1" applyNumberFormat="1" applyFont="1" applyBorder="1" applyAlignment="1" applyProtection="1">
      <alignment horizontal="center"/>
      <protection hidden="1"/>
    </xf>
    <xf numFmtId="0" fontId="5" fillId="0" borderId="21" xfId="1" applyFont="1" applyBorder="1" applyAlignment="1" applyProtection="1">
      <alignment horizontal="left"/>
      <protection hidden="1"/>
    </xf>
    <xf numFmtId="3" fontId="5" fillId="0" borderId="22" xfId="1" applyNumberFormat="1" applyFont="1" applyBorder="1" applyAlignment="1" applyProtection="1">
      <alignment horizontal="center"/>
      <protection hidden="1"/>
    </xf>
    <xf numFmtId="0" fontId="5" fillId="2" borderId="0" xfId="1" applyFont="1" applyFill="1" applyProtection="1">
      <protection hidden="1"/>
    </xf>
    <xf numFmtId="164" fontId="29" fillId="2" borderId="0" xfId="0" applyNumberFormat="1" applyFont="1" applyFill="1" applyAlignment="1">
      <alignment horizontal="center"/>
    </xf>
    <xf numFmtId="164" fontId="29" fillId="2" borderId="0" xfId="0" applyNumberFormat="1" applyFont="1" applyFill="1" applyAlignment="1" applyProtection="1">
      <alignment horizontal="center"/>
      <protection hidden="1"/>
    </xf>
    <xf numFmtId="164" fontId="29" fillId="0" borderId="23" xfId="0" applyNumberFormat="1" applyFont="1" applyBorder="1" applyAlignment="1">
      <alignment horizontal="center"/>
    </xf>
    <xf numFmtId="164" fontId="33" fillId="0" borderId="0" xfId="0" applyNumberFormat="1" applyFont="1" applyAlignment="1">
      <alignment horizontal="center"/>
    </xf>
    <xf numFmtId="164" fontId="34" fillId="0" borderId="0" xfId="0" applyNumberFormat="1" applyFont="1" applyAlignment="1">
      <alignment horizontal="center"/>
    </xf>
    <xf numFmtId="164" fontId="5" fillId="0" borderId="0" xfId="0" applyNumberFormat="1" applyFont="1" applyAlignment="1">
      <alignment horizontal="center"/>
    </xf>
    <xf numFmtId="164" fontId="35" fillId="0" borderId="0" xfId="0" applyNumberFormat="1" applyFont="1" applyAlignment="1">
      <alignment horizontal="center"/>
    </xf>
    <xf numFmtId="0" fontId="38" fillId="0" borderId="0" xfId="1" applyFont="1" applyAlignment="1" applyProtection="1">
      <alignment horizontal="left"/>
      <protection hidden="1"/>
    </xf>
    <xf numFmtId="168" fontId="37" fillId="0" borderId="0" xfId="1" applyNumberFormat="1" applyFont="1" applyAlignment="1" applyProtection="1">
      <alignment horizontal="left"/>
      <protection hidden="1"/>
    </xf>
    <xf numFmtId="0" fontId="38" fillId="3" borderId="0" xfId="1" applyFont="1" applyFill="1" applyAlignment="1" applyProtection="1">
      <alignment horizontal="left"/>
      <protection locked="0" hidden="1"/>
    </xf>
    <xf numFmtId="0" fontId="37" fillId="0" borderId="0" xfId="1" applyFont="1" applyProtection="1">
      <protection hidden="1"/>
    </xf>
    <xf numFmtId="3" fontId="38" fillId="0" borderId="0" xfId="1" applyNumberFormat="1" applyFont="1" applyAlignment="1" applyProtection="1">
      <alignment horizontal="left"/>
      <protection hidden="1"/>
    </xf>
    <xf numFmtId="0" fontId="40" fillId="0" borderId="0" xfId="1" applyFont="1" applyAlignment="1" applyProtection="1">
      <alignment horizontal="left"/>
      <protection hidden="1"/>
    </xf>
    <xf numFmtId="164" fontId="38" fillId="0" borderId="0" xfId="1" applyNumberFormat="1" applyFont="1" applyAlignment="1" applyProtection="1">
      <alignment horizontal="left"/>
      <protection hidden="1"/>
    </xf>
    <xf numFmtId="6" fontId="38" fillId="0" borderId="0" xfId="1" applyNumberFormat="1" applyFont="1" applyAlignment="1" applyProtection="1">
      <alignment horizontal="left"/>
      <protection hidden="1"/>
    </xf>
    <xf numFmtId="164" fontId="38" fillId="4" borderId="0" xfId="1" applyNumberFormat="1" applyFont="1" applyFill="1" applyAlignment="1" applyProtection="1">
      <alignment horizontal="left"/>
      <protection hidden="1"/>
    </xf>
    <xf numFmtId="164" fontId="38" fillId="0" borderId="1" xfId="1" applyNumberFormat="1" applyFont="1" applyBorder="1" applyAlignment="1" applyProtection="1">
      <alignment horizontal="left"/>
      <protection hidden="1"/>
    </xf>
    <xf numFmtId="164" fontId="37" fillId="0" borderId="0" xfId="1" applyNumberFormat="1" applyFont="1" applyAlignment="1" applyProtection="1">
      <alignment horizontal="left"/>
      <protection hidden="1"/>
    </xf>
    <xf numFmtId="165" fontId="38" fillId="0" borderId="0" xfId="1" applyNumberFormat="1" applyFont="1" applyAlignment="1" applyProtection="1">
      <alignment horizontal="left"/>
      <protection hidden="1"/>
    </xf>
    <xf numFmtId="1" fontId="38" fillId="0" borderId="0" xfId="1" applyNumberFormat="1" applyFont="1" applyAlignment="1" applyProtection="1">
      <alignment horizontal="left"/>
      <protection hidden="1"/>
    </xf>
    <xf numFmtId="0" fontId="42" fillId="0" borderId="0" xfId="1" applyFont="1" applyAlignment="1" applyProtection="1">
      <alignment horizontal="left"/>
      <protection hidden="1"/>
    </xf>
    <xf numFmtId="0" fontId="41" fillId="0" borderId="0" xfId="1" applyFont="1" applyAlignment="1" applyProtection="1">
      <alignment horizontal="left"/>
      <protection hidden="1"/>
    </xf>
    <xf numFmtId="164" fontId="41" fillId="5" borderId="0" xfId="1" applyNumberFormat="1" applyFont="1" applyFill="1" applyAlignment="1" applyProtection="1">
      <alignment horizontal="left"/>
      <protection hidden="1"/>
    </xf>
    <xf numFmtId="164" fontId="38" fillId="0" borderId="0" xfId="1" applyNumberFormat="1" applyFont="1" applyAlignment="1" applyProtection="1">
      <alignment horizontal="left" wrapText="1"/>
      <protection hidden="1"/>
    </xf>
    <xf numFmtId="164" fontId="37" fillId="0" borderId="1" xfId="1" applyNumberFormat="1" applyFont="1" applyBorder="1" applyAlignment="1" applyProtection="1">
      <alignment horizontal="left"/>
      <protection hidden="1"/>
    </xf>
    <xf numFmtId="0" fontId="37" fillId="0" borderId="25" xfId="1" applyFont="1" applyBorder="1" applyAlignment="1" applyProtection="1">
      <alignment horizontal="left"/>
      <protection hidden="1"/>
    </xf>
    <xf numFmtId="0" fontId="37" fillId="0" borderId="26" xfId="1" applyFont="1" applyBorder="1" applyAlignment="1" applyProtection="1">
      <alignment horizontal="left"/>
      <protection hidden="1"/>
    </xf>
    <xf numFmtId="0" fontId="37" fillId="0" borderId="17" xfId="1" applyFont="1" applyBorder="1" applyAlignment="1" applyProtection="1">
      <alignment horizontal="left"/>
      <protection hidden="1"/>
    </xf>
    <xf numFmtId="164" fontId="38" fillId="0" borderId="27" xfId="1" applyNumberFormat="1" applyFont="1" applyBorder="1" applyAlignment="1" applyProtection="1">
      <alignment horizontal="left"/>
      <protection hidden="1"/>
    </xf>
    <xf numFmtId="164" fontId="37" fillId="0" borderId="18" xfId="1" applyNumberFormat="1" applyFont="1" applyBorder="1" applyAlignment="1" applyProtection="1">
      <alignment horizontal="left"/>
      <protection hidden="1"/>
    </xf>
    <xf numFmtId="164" fontId="38" fillId="0" borderId="19" xfId="1" applyNumberFormat="1" applyFont="1" applyBorder="1" applyAlignment="1" applyProtection="1">
      <alignment horizontal="left"/>
      <protection hidden="1"/>
    </xf>
    <xf numFmtId="164" fontId="38" fillId="0" borderId="4" xfId="1" applyNumberFormat="1" applyFont="1" applyBorder="1" applyAlignment="1" applyProtection="1">
      <alignment horizontal="left"/>
      <protection hidden="1"/>
    </xf>
    <xf numFmtId="9" fontId="37" fillId="0" borderId="20" xfId="1" applyNumberFormat="1" applyFont="1" applyBorder="1" applyAlignment="1" applyProtection="1">
      <alignment horizontal="left"/>
      <protection hidden="1"/>
    </xf>
    <xf numFmtId="164" fontId="41" fillId="0" borderId="0" xfId="41" applyNumberFormat="1" applyFont="1" applyAlignment="1">
      <alignment horizontal="left"/>
    </xf>
    <xf numFmtId="0" fontId="38" fillId="0" borderId="19" xfId="1" applyFont="1" applyBorder="1" applyAlignment="1" applyProtection="1">
      <alignment horizontal="left"/>
      <protection hidden="1"/>
    </xf>
    <xf numFmtId="3" fontId="38" fillId="0" borderId="20" xfId="1" applyNumberFormat="1" applyFont="1" applyBorder="1" applyAlignment="1" applyProtection="1">
      <alignment horizontal="left"/>
      <protection hidden="1"/>
    </xf>
    <xf numFmtId="164" fontId="38" fillId="0" borderId="28" xfId="1" applyNumberFormat="1" applyFont="1" applyBorder="1" applyAlignment="1" applyProtection="1">
      <alignment horizontal="left"/>
      <protection hidden="1"/>
    </xf>
    <xf numFmtId="164" fontId="38" fillId="0" borderId="29" xfId="1" applyNumberFormat="1" applyFont="1" applyBorder="1" applyAlignment="1" applyProtection="1">
      <alignment horizontal="left"/>
      <protection hidden="1"/>
    </xf>
    <xf numFmtId="9" fontId="37" fillId="0" borderId="30" xfId="1" applyNumberFormat="1" applyFont="1" applyBorder="1" applyAlignment="1" applyProtection="1">
      <alignment horizontal="left"/>
      <protection hidden="1"/>
    </xf>
    <xf numFmtId="164" fontId="38" fillId="0" borderId="31" xfId="1" applyNumberFormat="1" applyFont="1" applyBorder="1" applyAlignment="1" applyProtection="1">
      <alignment horizontal="left"/>
      <protection hidden="1"/>
    </xf>
    <xf numFmtId="164" fontId="38" fillId="0" borderId="32" xfId="1" applyNumberFormat="1" applyFont="1" applyBorder="1" applyAlignment="1" applyProtection="1">
      <alignment horizontal="left"/>
      <protection hidden="1"/>
    </xf>
    <xf numFmtId="9" fontId="37" fillId="0" borderId="33" xfId="1" applyNumberFormat="1" applyFont="1" applyBorder="1" applyAlignment="1" applyProtection="1">
      <alignment horizontal="left"/>
      <protection hidden="1"/>
    </xf>
    <xf numFmtId="9" fontId="37" fillId="0" borderId="0" xfId="1" applyNumberFormat="1" applyFont="1" applyAlignment="1" applyProtection="1">
      <alignment horizontal="left"/>
      <protection hidden="1"/>
    </xf>
    <xf numFmtId="164" fontId="37" fillId="0" borderId="17" xfId="1" applyNumberFormat="1" applyFont="1" applyBorder="1" applyAlignment="1" applyProtection="1">
      <alignment horizontal="left"/>
      <protection hidden="1"/>
    </xf>
    <xf numFmtId="9" fontId="37" fillId="0" borderId="18" xfId="1" applyNumberFormat="1" applyFont="1" applyBorder="1" applyAlignment="1" applyProtection="1">
      <alignment horizontal="left"/>
      <protection hidden="1"/>
    </xf>
    <xf numFmtId="0" fontId="38" fillId="0" borderId="21" xfId="1" applyFont="1" applyBorder="1" applyAlignment="1" applyProtection="1">
      <alignment horizontal="left"/>
      <protection hidden="1"/>
    </xf>
    <xf numFmtId="3" fontId="38" fillId="0" borderId="22" xfId="1" applyNumberFormat="1" applyFont="1" applyBorder="1" applyAlignment="1" applyProtection="1">
      <alignment horizontal="left"/>
      <protection hidden="1"/>
    </xf>
    <xf numFmtId="164" fontId="38" fillId="0" borderId="21" xfId="1" applyNumberFormat="1" applyFont="1" applyBorder="1" applyAlignment="1" applyProtection="1">
      <alignment horizontal="left"/>
      <protection hidden="1"/>
    </xf>
    <xf numFmtId="164" fontId="38" fillId="0" borderId="34" xfId="1" applyNumberFormat="1" applyFont="1" applyBorder="1" applyAlignment="1" applyProtection="1">
      <alignment horizontal="left"/>
      <protection hidden="1"/>
    </xf>
    <xf numFmtId="164" fontId="37" fillId="0" borderId="22" xfId="1" applyNumberFormat="1" applyFont="1" applyBorder="1" applyAlignment="1" applyProtection="1">
      <alignment horizontal="left"/>
      <protection hidden="1"/>
    </xf>
    <xf numFmtId="164" fontId="38" fillId="0" borderId="0" xfId="41" applyNumberFormat="1" applyFont="1" applyAlignment="1" applyProtection="1">
      <alignment horizontal="left"/>
      <protection hidden="1"/>
    </xf>
    <xf numFmtId="164" fontId="29" fillId="0" borderId="1" xfId="0" applyNumberFormat="1" applyFont="1" applyBorder="1" applyAlignment="1">
      <alignment horizontal="center"/>
    </xf>
    <xf numFmtId="0" fontId="34" fillId="0" borderId="0" xfId="0" applyFont="1"/>
    <xf numFmtId="0" fontId="50" fillId="6" borderId="0" xfId="63" applyFont="1" applyFill="1"/>
    <xf numFmtId="0" fontId="51" fillId="9" borderId="49" xfId="63" applyFont="1" applyFill="1" applyBorder="1" applyAlignment="1">
      <alignment horizontal="left"/>
    </xf>
    <xf numFmtId="0" fontId="52" fillId="9" borderId="50" xfId="63" applyFont="1" applyFill="1" applyBorder="1" applyAlignment="1">
      <alignment horizontal="centerContinuous"/>
    </xf>
    <xf numFmtId="0" fontId="52" fillId="9" borderId="50" xfId="63" quotePrefix="1" applyFont="1" applyFill="1" applyBorder="1" applyAlignment="1">
      <alignment horizontal="centerContinuous"/>
    </xf>
    <xf numFmtId="0" fontId="52" fillId="9" borderId="51" xfId="63" applyFont="1" applyFill="1" applyBorder="1" applyAlignment="1">
      <alignment horizontal="centerContinuous"/>
    </xf>
    <xf numFmtId="0" fontId="50" fillId="6" borderId="0" xfId="63" applyFont="1" applyFill="1" applyAlignment="1">
      <alignment horizontal="left"/>
    </xf>
    <xf numFmtId="0" fontId="53" fillId="6" borderId="0" xfId="63" applyFont="1" applyFill="1"/>
    <xf numFmtId="0" fontId="53" fillId="0" borderId="0" xfId="63" applyFont="1"/>
    <xf numFmtId="0" fontId="52" fillId="6" borderId="0" xfId="63" applyFont="1" applyFill="1"/>
    <xf numFmtId="0" fontId="51" fillId="9" borderId="52" xfId="63" quotePrefix="1" applyFont="1" applyFill="1" applyBorder="1" applyAlignment="1">
      <alignment horizontal="left"/>
    </xf>
    <xf numFmtId="0" fontId="52" fillId="9" borderId="24" xfId="63" applyFont="1" applyFill="1" applyBorder="1" applyAlignment="1">
      <alignment horizontal="centerContinuous"/>
    </xf>
    <xf numFmtId="0" fontId="52" fillId="9" borderId="24" xfId="63" quotePrefix="1" applyFont="1" applyFill="1" applyBorder="1" applyAlignment="1">
      <alignment horizontal="centerContinuous"/>
    </xf>
    <xf numFmtId="0" fontId="50" fillId="6" borderId="53" xfId="63" applyFont="1" applyFill="1" applyBorder="1"/>
    <xf numFmtId="0" fontId="52" fillId="10" borderId="35" xfId="63" applyFont="1" applyFill="1" applyBorder="1" applyAlignment="1">
      <alignment horizontal="left"/>
    </xf>
    <xf numFmtId="0" fontId="52" fillId="10" borderId="38" xfId="63" applyFont="1" applyFill="1" applyBorder="1" applyAlignment="1">
      <alignment horizontal="centerContinuous"/>
    </xf>
    <xf numFmtId="0" fontId="52" fillId="10" borderId="38" xfId="63" quotePrefix="1" applyFont="1" applyFill="1" applyBorder="1" applyAlignment="1">
      <alignment horizontal="centerContinuous"/>
    </xf>
    <xf numFmtId="0" fontId="52" fillId="10" borderId="39" xfId="63" applyFont="1" applyFill="1" applyBorder="1" applyAlignment="1">
      <alignment horizontal="centerContinuous"/>
    </xf>
    <xf numFmtId="0" fontId="52" fillId="10" borderId="40" xfId="63" applyFont="1" applyFill="1" applyBorder="1" applyAlignment="1">
      <alignment horizontal="left"/>
    </xf>
    <xf numFmtId="0" fontId="52" fillId="10" borderId="0" xfId="63" applyFont="1" applyFill="1" applyAlignment="1">
      <alignment horizontal="centerContinuous"/>
    </xf>
    <xf numFmtId="0" fontId="52" fillId="10" borderId="0" xfId="63" quotePrefix="1" applyFont="1" applyFill="1" applyAlignment="1">
      <alignment horizontal="centerContinuous"/>
    </xf>
    <xf numFmtId="0" fontId="52" fillId="10" borderId="47" xfId="63" applyFont="1" applyFill="1" applyBorder="1" applyAlignment="1">
      <alignment horizontal="centerContinuous"/>
    </xf>
    <xf numFmtId="0" fontId="50" fillId="10" borderId="40" xfId="63" applyFont="1" applyFill="1" applyBorder="1"/>
    <xf numFmtId="0" fontId="52" fillId="10" borderId="0" xfId="63" applyFont="1" applyFill="1"/>
    <xf numFmtId="0" fontId="52" fillId="10" borderId="47" xfId="63" applyFont="1" applyFill="1" applyBorder="1"/>
    <xf numFmtId="0" fontId="13" fillId="6" borderId="0" xfId="63" applyFont="1" applyFill="1" applyAlignment="1">
      <alignment horizontal="right"/>
    </xf>
    <xf numFmtId="0" fontId="50" fillId="10" borderId="54" xfId="63" applyFont="1" applyFill="1" applyBorder="1"/>
    <xf numFmtId="0" fontId="52" fillId="10" borderId="9" xfId="63" applyFont="1" applyFill="1" applyBorder="1"/>
    <xf numFmtId="0" fontId="52" fillId="10" borderId="55" xfId="63" applyFont="1" applyFill="1" applyBorder="1"/>
    <xf numFmtId="0" fontId="7" fillId="11" borderId="35" xfId="63" applyFill="1" applyBorder="1"/>
    <xf numFmtId="0" fontId="7" fillId="11" borderId="38" xfId="63" applyFill="1" applyBorder="1"/>
    <xf numFmtId="0" fontId="7" fillId="11" borderId="38" xfId="63" applyFill="1" applyBorder="1" applyAlignment="1">
      <alignment horizontal="left"/>
    </xf>
    <xf numFmtId="0" fontId="7" fillId="11" borderId="56" xfId="63" applyFill="1" applyBorder="1"/>
    <xf numFmtId="0" fontId="7" fillId="11" borderId="57" xfId="63" applyFill="1" applyBorder="1" applyAlignment="1">
      <alignment horizontal="left"/>
    </xf>
    <xf numFmtId="0" fontId="7" fillId="11" borderId="57" xfId="63" applyFill="1" applyBorder="1"/>
    <xf numFmtId="0" fontId="7" fillId="11" borderId="58" xfId="63" applyFill="1" applyBorder="1"/>
    <xf numFmtId="0" fontId="13" fillId="11" borderId="35" xfId="63" applyFont="1" applyFill="1" applyBorder="1" applyAlignment="1">
      <alignment horizontal="right"/>
    </xf>
    <xf numFmtId="0" fontId="13" fillId="11" borderId="38" xfId="63" applyFont="1" applyFill="1" applyBorder="1" applyAlignment="1">
      <alignment horizontal="right"/>
    </xf>
    <xf numFmtId="0" fontId="13" fillId="11" borderId="39" xfId="63" applyFont="1" applyFill="1" applyBorder="1" applyAlignment="1">
      <alignment horizontal="right"/>
    </xf>
    <xf numFmtId="0" fontId="11" fillId="6" borderId="0" xfId="63" applyFont="1" applyFill="1"/>
    <xf numFmtId="0" fontId="7" fillId="11" borderId="40" xfId="63" applyFill="1" applyBorder="1"/>
    <xf numFmtId="0" fontId="7" fillId="11" borderId="0" xfId="63" applyFill="1"/>
    <xf numFmtId="0" fontId="7" fillId="11" borderId="0" xfId="63" applyFill="1" applyAlignment="1">
      <alignment horizontal="center"/>
    </xf>
    <xf numFmtId="0" fontId="7" fillId="11" borderId="47" xfId="63" applyFill="1" applyBorder="1"/>
    <xf numFmtId="0" fontId="7" fillId="6" borderId="0" xfId="63" applyFill="1"/>
    <xf numFmtId="0" fontId="54" fillId="6" borderId="0" xfId="63" applyFont="1" applyFill="1"/>
    <xf numFmtId="0" fontId="54" fillId="0" borderId="0" xfId="63" applyFont="1"/>
    <xf numFmtId="2" fontId="7" fillId="11" borderId="0" xfId="63" applyNumberFormat="1" applyFill="1"/>
    <xf numFmtId="10" fontId="7" fillId="11" borderId="0" xfId="63" applyNumberFormat="1" applyFill="1"/>
    <xf numFmtId="169" fontId="7" fillId="11" borderId="0" xfId="63" applyNumberFormat="1" applyFill="1" applyAlignment="1">
      <alignment horizontal="left"/>
    </xf>
    <xf numFmtId="169" fontId="7" fillId="11" borderId="0" xfId="63" applyNumberFormat="1" applyFill="1"/>
    <xf numFmtId="0" fontId="7" fillId="11" borderId="47" xfId="63" applyFill="1" applyBorder="1" applyAlignment="1">
      <alignment horizontal="left"/>
    </xf>
    <xf numFmtId="0" fontId="7" fillId="6" borderId="0" xfId="63" applyFill="1" applyAlignment="1">
      <alignment horizontal="right"/>
    </xf>
    <xf numFmtId="170" fontId="7" fillId="11" borderId="0" xfId="63" applyNumberFormat="1" applyFill="1"/>
    <xf numFmtId="170" fontId="7" fillId="11" borderId="47" xfId="63" applyNumberFormat="1" applyFill="1" applyBorder="1"/>
    <xf numFmtId="0" fontId="7" fillId="11" borderId="54" xfId="63" applyFill="1" applyBorder="1"/>
    <xf numFmtId="0" fontId="7" fillId="11" borderId="9" xfId="63" applyFill="1" applyBorder="1"/>
    <xf numFmtId="0" fontId="7" fillId="11" borderId="9" xfId="63" applyFill="1" applyBorder="1" applyAlignment="1">
      <alignment horizontal="left"/>
    </xf>
    <xf numFmtId="169" fontId="7" fillId="11" borderId="9" xfId="63" applyNumberFormat="1" applyFill="1" applyBorder="1"/>
    <xf numFmtId="10" fontId="7" fillId="11" borderId="9" xfId="63" applyNumberFormat="1" applyFill="1" applyBorder="1"/>
    <xf numFmtId="2" fontId="7" fillId="11" borderId="9" xfId="63" applyNumberFormat="1" applyFill="1" applyBorder="1"/>
    <xf numFmtId="171" fontId="7" fillId="11" borderId="9" xfId="63" applyNumberFormat="1" applyFill="1" applyBorder="1"/>
    <xf numFmtId="169" fontId="7" fillId="11" borderId="9" xfId="63" applyNumberFormat="1" applyFill="1" applyBorder="1" applyAlignment="1">
      <alignment horizontal="left"/>
    </xf>
    <xf numFmtId="0" fontId="7" fillId="11" borderId="55" xfId="63" applyFill="1" applyBorder="1"/>
    <xf numFmtId="172" fontId="11" fillId="6" borderId="59" xfId="63" applyNumberFormat="1" applyFont="1" applyFill="1" applyBorder="1" applyAlignment="1">
      <alignment horizontal="left"/>
    </xf>
    <xf numFmtId="172" fontId="11" fillId="6" borderId="59" xfId="63" applyNumberFormat="1" applyFont="1" applyFill="1" applyBorder="1"/>
    <xf numFmtId="0" fontId="11" fillId="6" borderId="59" xfId="63" applyFont="1" applyFill="1" applyBorder="1"/>
    <xf numFmtId="0" fontId="11" fillId="0" borderId="0" xfId="63" applyFont="1"/>
    <xf numFmtId="172" fontId="50" fillId="6" borderId="0" xfId="63" applyNumberFormat="1" applyFont="1" applyFill="1" applyAlignment="1">
      <alignment horizontal="fill"/>
    </xf>
    <xf numFmtId="172" fontId="50" fillId="6" borderId="0" xfId="63" applyNumberFormat="1" applyFont="1" applyFill="1" applyAlignment="1">
      <alignment horizontal="center"/>
    </xf>
    <xf numFmtId="0" fontId="7" fillId="6" borderId="61" xfId="63" applyFill="1" applyBorder="1"/>
    <xf numFmtId="0" fontId="7" fillId="11" borderId="54" xfId="63" applyFill="1" applyBorder="1" applyAlignment="1">
      <alignment horizontal="center"/>
    </xf>
    <xf numFmtId="170" fontId="7" fillId="11" borderId="9" xfId="63" applyNumberFormat="1" applyFill="1" applyBorder="1"/>
    <xf numFmtId="172" fontId="50" fillId="9" borderId="40" xfId="63" applyNumberFormat="1" applyFont="1" applyFill="1" applyBorder="1"/>
    <xf numFmtId="0" fontId="52" fillId="9" borderId="0" xfId="63" applyFont="1" applyFill="1"/>
    <xf numFmtId="166" fontId="52" fillId="9" borderId="0" xfId="63" applyNumberFormat="1" applyFont="1" applyFill="1" applyAlignment="1">
      <alignment horizontal="right"/>
    </xf>
    <xf numFmtId="0" fontId="52" fillId="9" borderId="0" xfId="63" applyFont="1" applyFill="1" applyAlignment="1">
      <alignment horizontal="left"/>
    </xf>
    <xf numFmtId="166" fontId="52" fillId="9" borderId="40" xfId="63" applyNumberFormat="1" applyFont="1" applyFill="1" applyBorder="1" applyAlignment="1">
      <alignment horizontal="right"/>
    </xf>
    <xf numFmtId="0" fontId="52" fillId="9" borderId="0" xfId="63" applyFont="1" applyFill="1" applyAlignment="1">
      <alignment horizontal="right"/>
    </xf>
    <xf numFmtId="0" fontId="50" fillId="9" borderId="47" xfId="63" applyFont="1" applyFill="1" applyBorder="1"/>
    <xf numFmtId="0" fontId="50" fillId="0" borderId="0" xfId="63" applyFont="1"/>
    <xf numFmtId="172" fontId="50" fillId="9" borderId="54" xfId="63" applyNumberFormat="1" applyFont="1" applyFill="1" applyBorder="1"/>
    <xf numFmtId="172" fontId="50" fillId="9" borderId="9" xfId="63" applyNumberFormat="1" applyFont="1" applyFill="1" applyBorder="1" applyAlignment="1">
      <alignment horizontal="fill"/>
    </xf>
    <xf numFmtId="172" fontId="50" fillId="9" borderId="54" xfId="63" applyNumberFormat="1" applyFont="1" applyFill="1" applyBorder="1" applyAlignment="1">
      <alignment horizontal="fill"/>
    </xf>
    <xf numFmtId="0" fontId="50" fillId="9" borderId="55" xfId="63" applyFont="1" applyFill="1" applyBorder="1"/>
    <xf numFmtId="169" fontId="50" fillId="6" borderId="0" xfId="63" applyNumberFormat="1" applyFont="1" applyFill="1"/>
    <xf numFmtId="172" fontId="50" fillId="11" borderId="40" xfId="63" applyNumberFormat="1" applyFont="1" applyFill="1" applyBorder="1"/>
    <xf numFmtId="166" fontId="55" fillId="11" borderId="0" xfId="63" quotePrefix="1" applyNumberFormat="1" applyFont="1" applyFill="1" applyAlignment="1">
      <alignment horizontal="left"/>
    </xf>
    <xf numFmtId="166" fontId="55" fillId="11" borderId="0" xfId="63" applyNumberFormat="1" applyFont="1" applyFill="1" applyAlignment="1">
      <alignment horizontal="left"/>
    </xf>
    <xf numFmtId="0" fontId="55" fillId="11" borderId="0" xfId="63" applyFont="1" applyFill="1"/>
    <xf numFmtId="3" fontId="55" fillId="11" borderId="0" xfId="63" applyNumberFormat="1" applyFont="1" applyFill="1"/>
    <xf numFmtId="3" fontId="55" fillId="11" borderId="40" xfId="63" applyNumberFormat="1" applyFont="1" applyFill="1" applyBorder="1"/>
    <xf numFmtId="0" fontId="50" fillId="11" borderId="47" xfId="63" applyFont="1" applyFill="1" applyBorder="1"/>
    <xf numFmtId="0" fontId="55" fillId="11" borderId="0" xfId="63" applyFont="1" applyFill="1" applyAlignment="1">
      <alignment horizontal="left"/>
    </xf>
    <xf numFmtId="3" fontId="50" fillId="6" borderId="0" xfId="63" applyNumberFormat="1" applyFont="1" applyFill="1"/>
    <xf numFmtId="0" fontId="50" fillId="11" borderId="40" xfId="63" applyFont="1" applyFill="1" applyBorder="1"/>
    <xf numFmtId="166" fontId="50" fillId="6" borderId="0" xfId="63" applyNumberFormat="1" applyFont="1" applyFill="1"/>
    <xf numFmtId="0" fontId="55" fillId="11" borderId="10" xfId="63" applyFont="1" applyFill="1" applyBorder="1" applyAlignment="1">
      <alignment horizontal="left"/>
    </xf>
    <xf numFmtId="0" fontId="55" fillId="11" borderId="10" xfId="63" applyFont="1" applyFill="1" applyBorder="1"/>
    <xf numFmtId="3" fontId="55" fillId="11" borderId="10" xfId="63" applyNumberFormat="1" applyFont="1" applyFill="1" applyBorder="1"/>
    <xf numFmtId="3" fontId="55" fillId="11" borderId="62" xfId="63" applyNumberFormat="1" applyFont="1" applyFill="1" applyBorder="1"/>
    <xf numFmtId="3" fontId="55" fillId="11" borderId="47" xfId="63" applyNumberFormat="1" applyFont="1" applyFill="1" applyBorder="1"/>
    <xf numFmtId="0" fontId="50" fillId="11" borderId="54" xfId="63" applyFont="1" applyFill="1" applyBorder="1" applyAlignment="1">
      <alignment horizontal="right"/>
    </xf>
    <xf numFmtId="0" fontId="50" fillId="11" borderId="9" xfId="63" applyFont="1" applyFill="1" applyBorder="1" applyAlignment="1">
      <alignment horizontal="left"/>
    </xf>
    <xf numFmtId="0" fontId="50" fillId="11" borderId="9" xfId="63" applyFont="1" applyFill="1" applyBorder="1"/>
    <xf numFmtId="3" fontId="50" fillId="11" borderId="9" xfId="63" applyNumberFormat="1" applyFont="1" applyFill="1" applyBorder="1"/>
    <xf numFmtId="3" fontId="50" fillId="11" borderId="54" xfId="63" applyNumberFormat="1" applyFont="1" applyFill="1" applyBorder="1"/>
    <xf numFmtId="0" fontId="50" fillId="11" borderId="55" xfId="63" applyFont="1" applyFill="1" applyBorder="1"/>
    <xf numFmtId="3" fontId="55" fillId="8" borderId="10" xfId="63" applyNumberFormat="1" applyFont="1" applyFill="1" applyBorder="1"/>
    <xf numFmtId="0" fontId="17" fillId="0" borderId="0" xfId="27" applyFont="1"/>
    <xf numFmtId="0" fontId="17" fillId="0" borderId="0" xfId="27" applyFont="1" applyAlignment="1">
      <alignment horizontal="center"/>
    </xf>
    <xf numFmtId="0" fontId="57" fillId="0" borderId="0" xfId="27" applyFont="1"/>
    <xf numFmtId="0" fontId="17" fillId="0" borderId="0" xfId="27" applyFont="1" applyAlignment="1">
      <alignment horizontal="center" vertical="center"/>
    </xf>
    <xf numFmtId="0" fontId="58" fillId="0" borderId="0" xfId="27" applyFont="1" applyAlignment="1">
      <alignment horizontal="center" vertical="center" wrapText="1"/>
    </xf>
    <xf numFmtId="0" fontId="58" fillId="0" borderId="0" xfId="27" applyFont="1" applyAlignment="1">
      <alignment horizontal="center" wrapText="1"/>
    </xf>
    <xf numFmtId="0" fontId="17" fillId="8" borderId="0" xfId="27" applyFont="1" applyFill="1" applyAlignment="1">
      <alignment horizontal="center" wrapText="1"/>
    </xf>
    <xf numFmtId="0" fontId="17" fillId="8" borderId="0" xfId="27" applyFont="1" applyFill="1" applyAlignment="1">
      <alignment horizontal="center"/>
    </xf>
    <xf numFmtId="0" fontId="17" fillId="0" borderId="0" xfId="27" applyFont="1" applyAlignment="1">
      <alignment horizontal="center" wrapText="1"/>
    </xf>
    <xf numFmtId="164" fontId="17" fillId="8" borderId="0" xfId="27" applyNumberFormat="1" applyFont="1" applyFill="1" applyAlignment="1">
      <alignment horizontal="center"/>
    </xf>
    <xf numFmtId="164" fontId="17" fillId="0" borderId="0" xfId="27" applyNumberFormat="1" applyFont="1" applyAlignment="1">
      <alignment horizontal="center"/>
    </xf>
    <xf numFmtId="164" fontId="17" fillId="3" borderId="0" xfId="27" applyNumberFormat="1" applyFont="1" applyFill="1" applyAlignment="1">
      <alignment horizontal="center"/>
    </xf>
    <xf numFmtId="164" fontId="17" fillId="0" borderId="0" xfId="27" applyNumberFormat="1" applyFont="1"/>
    <xf numFmtId="9" fontId="17" fillId="0" borderId="0" xfId="65" applyFont="1" applyAlignment="1">
      <alignment horizontal="center"/>
    </xf>
    <xf numFmtId="164" fontId="17" fillId="0" borderId="0" xfId="65" applyNumberFormat="1" applyFont="1" applyAlignment="1">
      <alignment horizontal="center"/>
    </xf>
    <xf numFmtId="0" fontId="17" fillId="0" borderId="0" xfId="27" applyFont="1" applyAlignment="1">
      <alignment wrapText="1"/>
    </xf>
    <xf numFmtId="0" fontId="17" fillId="8" borderId="0" xfId="27" applyFont="1" applyFill="1"/>
    <xf numFmtId="164" fontId="17" fillId="0" borderId="0" xfId="65" applyNumberFormat="1" applyFont="1" applyFill="1" applyAlignment="1">
      <alignment horizontal="center"/>
    </xf>
    <xf numFmtId="173" fontId="29" fillId="12" borderId="0" xfId="0" applyNumberFormat="1" applyFont="1" applyFill="1" applyAlignment="1">
      <alignment horizontal="center"/>
    </xf>
    <xf numFmtId="0" fontId="31" fillId="0" borderId="0" xfId="0" applyFont="1" applyAlignment="1">
      <alignment horizontal="center"/>
    </xf>
    <xf numFmtId="164" fontId="30" fillId="0" borderId="16" xfId="0" applyNumberFormat="1" applyFont="1" applyBorder="1" applyAlignment="1">
      <alignment horizontal="center"/>
    </xf>
    <xf numFmtId="164" fontId="33" fillId="0" borderId="0" xfId="0" applyNumberFormat="1" applyFont="1" applyAlignment="1">
      <alignment horizontal="left"/>
    </xf>
    <xf numFmtId="0" fontId="17" fillId="0" borderId="0" xfId="28" applyFont="1"/>
    <xf numFmtId="164" fontId="17" fillId="0" borderId="0" xfId="28" applyNumberFormat="1" applyFont="1" applyAlignment="1">
      <alignment horizontal="center"/>
    </xf>
    <xf numFmtId="164" fontId="17" fillId="8" borderId="0" xfId="28" applyNumberFormat="1" applyFont="1" applyFill="1" applyAlignment="1">
      <alignment horizontal="center"/>
    </xf>
    <xf numFmtId="0" fontId="17" fillId="0" borderId="0" xfId="67" applyFont="1"/>
    <xf numFmtId="0" fontId="17" fillId="0" borderId="0" xfId="67" applyFont="1" applyAlignment="1">
      <alignment horizontal="center"/>
    </xf>
    <xf numFmtId="0" fontId="63" fillId="0" borderId="0" xfId="67" applyFont="1" applyAlignment="1">
      <alignment horizontal="center"/>
    </xf>
    <xf numFmtId="0" fontId="17" fillId="0" borderId="4" xfId="67" applyFont="1" applyBorder="1" applyAlignment="1">
      <alignment horizontal="center"/>
    </xf>
    <xf numFmtId="8" fontId="17" fillId="0" borderId="4" xfId="67" applyNumberFormat="1" applyFont="1" applyBorder="1" applyAlignment="1">
      <alignment horizontal="center"/>
    </xf>
    <xf numFmtId="0" fontId="57" fillId="0" borderId="0" xfId="67" applyFont="1"/>
    <xf numFmtId="0" fontId="17" fillId="0" borderId="0" xfId="67" applyFont="1" applyAlignment="1">
      <alignment horizontal="center" vertical="center"/>
    </xf>
    <xf numFmtId="0" fontId="17" fillId="0" borderId="0" xfId="67" applyFont="1" applyAlignment="1">
      <alignment horizontal="center" vertical="center" wrapText="1"/>
    </xf>
    <xf numFmtId="0" fontId="58" fillId="0" borderId="0" xfId="67" applyFont="1" applyAlignment="1">
      <alignment horizontal="center" vertical="center" wrapText="1"/>
    </xf>
    <xf numFmtId="0" fontId="58" fillId="0" borderId="0" xfId="67" applyFont="1" applyAlignment="1">
      <alignment horizontal="center" wrapText="1"/>
    </xf>
    <xf numFmtId="0" fontId="17" fillId="0" borderId="0" xfId="67" applyFont="1" applyAlignment="1">
      <alignment horizontal="center" wrapText="1"/>
    </xf>
    <xf numFmtId="0" fontId="17" fillId="12" borderId="0" xfId="67" applyFont="1" applyFill="1" applyAlignment="1">
      <alignment horizontal="center" wrapText="1"/>
    </xf>
    <xf numFmtId="0" fontId="17" fillId="12" borderId="0" xfId="67" applyFont="1" applyFill="1" applyAlignment="1">
      <alignment horizontal="center"/>
    </xf>
    <xf numFmtId="0" fontId="17" fillId="12" borderId="0" xfId="67" applyFont="1" applyFill="1" applyAlignment="1">
      <alignment wrapText="1"/>
    </xf>
    <xf numFmtId="0" fontId="17" fillId="8" borderId="0" xfId="67" applyFont="1" applyFill="1" applyAlignment="1">
      <alignment horizontal="center" wrapText="1"/>
    </xf>
    <xf numFmtId="0" fontId="17" fillId="8" borderId="0" xfId="67" applyFont="1" applyFill="1" applyAlignment="1">
      <alignment horizontal="center"/>
    </xf>
    <xf numFmtId="0" fontId="63" fillId="0" borderId="0" xfId="67" applyFont="1"/>
    <xf numFmtId="0" fontId="7" fillId="0" borderId="0" xfId="67" applyFont="1" applyAlignment="1">
      <alignment horizontal="center" wrapText="1"/>
    </xf>
    <xf numFmtId="0" fontId="17" fillId="13" borderId="0" xfId="67" applyFont="1" applyFill="1" applyAlignment="1">
      <alignment horizontal="center" wrapText="1"/>
    </xf>
    <xf numFmtId="0" fontId="17" fillId="12" borderId="0" xfId="67" applyFont="1" applyFill="1"/>
    <xf numFmtId="164" fontId="17" fillId="0" borderId="0" xfId="67" applyNumberFormat="1" applyFont="1" applyAlignment="1">
      <alignment horizontal="center"/>
    </xf>
    <xf numFmtId="164" fontId="17" fillId="8" borderId="0" xfId="67" applyNumberFormat="1" applyFont="1" applyFill="1" applyAlignment="1">
      <alignment horizontal="center"/>
    </xf>
    <xf numFmtId="0" fontId="17" fillId="13" borderId="0" xfId="67" applyFont="1" applyFill="1" applyAlignment="1">
      <alignment horizontal="center"/>
    </xf>
    <xf numFmtId="164" fontId="17" fillId="3" borderId="0" xfId="67" applyNumberFormat="1" applyFont="1" applyFill="1" applyAlignment="1">
      <alignment horizontal="center"/>
    </xf>
    <xf numFmtId="164" fontId="17" fillId="0" borderId="0" xfId="67" applyNumberFormat="1" applyFont="1"/>
    <xf numFmtId="164" fontId="17" fillId="12" borderId="0" xfId="67" applyNumberFormat="1" applyFont="1" applyFill="1" applyAlignment="1">
      <alignment horizontal="center"/>
    </xf>
    <xf numFmtId="3" fontId="17" fillId="0" borderId="0" xfId="67" applyNumberFormat="1" applyFont="1" applyAlignment="1">
      <alignment horizontal="center"/>
    </xf>
    <xf numFmtId="164" fontId="17" fillId="13" borderId="0" xfId="67" applyNumberFormat="1" applyFont="1" applyFill="1" applyAlignment="1">
      <alignment horizontal="center"/>
    </xf>
    <xf numFmtId="10" fontId="17" fillId="0" borderId="0" xfId="65" applyNumberFormat="1" applyFont="1" applyAlignment="1">
      <alignment horizontal="center"/>
    </xf>
    <xf numFmtId="0" fontId="17" fillId="0" borderId="0" xfId="67" applyFont="1" applyAlignment="1">
      <alignment wrapText="1"/>
    </xf>
    <xf numFmtId="8" fontId="17" fillId="0" borderId="0" xfId="67" applyNumberFormat="1" applyFont="1"/>
    <xf numFmtId="164" fontId="17" fillId="0" borderId="44" xfId="67" applyNumberFormat="1" applyFont="1" applyBorder="1" applyAlignment="1">
      <alignment horizontal="center"/>
    </xf>
    <xf numFmtId="0" fontId="17" fillId="0" borderId="44" xfId="67" applyFont="1" applyBorder="1"/>
    <xf numFmtId="0" fontId="17" fillId="0" borderId="7" xfId="67" applyFont="1" applyBorder="1"/>
    <xf numFmtId="10" fontId="17" fillId="0" borderId="0" xfId="67" applyNumberFormat="1" applyFont="1" applyAlignment="1">
      <alignment horizontal="center"/>
    </xf>
    <xf numFmtId="165" fontId="17" fillId="0" borderId="7" xfId="67" applyNumberFormat="1" applyFont="1" applyBorder="1"/>
    <xf numFmtId="164" fontId="17" fillId="0" borderId="7" xfId="67" applyNumberFormat="1" applyFont="1" applyBorder="1" applyAlignment="1">
      <alignment horizontal="center"/>
    </xf>
    <xf numFmtId="0" fontId="17" fillId="0" borderId="29" xfId="67" applyFont="1" applyBorder="1"/>
    <xf numFmtId="9" fontId="29" fillId="0" borderId="0" xfId="66" applyFont="1" applyAlignment="1">
      <alignment horizontal="center"/>
    </xf>
    <xf numFmtId="0" fontId="29" fillId="0" borderId="0" xfId="0" applyFont="1" applyAlignment="1">
      <alignment horizontal="center" wrapText="1"/>
    </xf>
    <xf numFmtId="173" fontId="28" fillId="0" borderId="0" xfId="66" applyNumberFormat="1" applyFont="1" applyAlignment="1">
      <alignment horizontal="center"/>
    </xf>
    <xf numFmtId="0" fontId="28" fillId="0" borderId="24" xfId="0" applyFont="1" applyBorder="1"/>
    <xf numFmtId="164" fontId="28" fillId="0" borderId="24" xfId="0" applyNumberFormat="1" applyFont="1" applyBorder="1" applyAlignment="1">
      <alignment horizontal="center"/>
    </xf>
    <xf numFmtId="164" fontId="29" fillId="0" borderId="24" xfId="0" applyNumberFormat="1" applyFont="1" applyBorder="1" applyAlignment="1">
      <alignment horizontal="center"/>
    </xf>
    <xf numFmtId="0" fontId="29" fillId="0" borderId="24" xfId="0" applyFont="1" applyBorder="1" applyAlignment="1">
      <alignment horizontal="left"/>
    </xf>
    <xf numFmtId="166" fontId="50" fillId="6" borderId="0" xfId="63" applyNumberFormat="1" applyFont="1" applyFill="1" applyAlignment="1">
      <alignment horizontal="center"/>
    </xf>
    <xf numFmtId="0" fontId="50" fillId="6" borderId="0" xfId="63" applyFont="1" applyFill="1" applyAlignment="1">
      <alignment horizontal="center"/>
    </xf>
    <xf numFmtId="173" fontId="29" fillId="0" borderId="0" xfId="66" applyNumberFormat="1" applyFont="1"/>
    <xf numFmtId="10" fontId="29" fillId="0" borderId="0" xfId="66" applyNumberFormat="1" applyFont="1"/>
    <xf numFmtId="165" fontId="29" fillId="0" borderId="0" xfId="0" applyNumberFormat="1" applyFont="1" applyAlignment="1">
      <alignment horizontal="center"/>
    </xf>
    <xf numFmtId="0" fontId="50" fillId="13" borderId="0" xfId="63" applyFont="1" applyFill="1" applyAlignment="1">
      <alignment horizontal="center"/>
    </xf>
    <xf numFmtId="0" fontId="38" fillId="0" borderId="0" xfId="0" applyFont="1" applyAlignment="1" applyProtection="1">
      <alignment horizontal="left"/>
      <protection hidden="1"/>
    </xf>
    <xf numFmtId="169" fontId="37" fillId="0" borderId="0" xfId="0" applyNumberFormat="1" applyFont="1" applyAlignment="1" applyProtection="1">
      <alignment horizontal="left"/>
      <protection hidden="1"/>
    </xf>
    <xf numFmtId="169" fontId="39" fillId="0" borderId="0" xfId="0" applyNumberFormat="1" applyFont="1" applyAlignment="1" applyProtection="1">
      <alignment horizontal="left"/>
      <protection hidden="1"/>
    </xf>
    <xf numFmtId="164" fontId="38" fillId="0" borderId="0" xfId="0" applyNumberFormat="1" applyFont="1" applyAlignment="1" applyProtection="1">
      <alignment horizontal="left"/>
      <protection hidden="1"/>
    </xf>
    <xf numFmtId="164" fontId="38" fillId="5" borderId="0" xfId="0" applyNumberFormat="1" applyFont="1" applyFill="1" applyAlignment="1" applyProtection="1">
      <alignment horizontal="left"/>
      <protection hidden="1"/>
    </xf>
    <xf numFmtId="164" fontId="38" fillId="0" borderId="1" xfId="0" applyNumberFormat="1" applyFont="1" applyBorder="1" applyAlignment="1" applyProtection="1">
      <alignment horizontal="left"/>
      <protection hidden="1"/>
    </xf>
    <xf numFmtId="164" fontId="37" fillId="0" borderId="1" xfId="0" applyNumberFormat="1" applyFont="1" applyBorder="1" applyAlignment="1" applyProtection="1">
      <alignment horizontal="left"/>
      <protection hidden="1"/>
    </xf>
    <xf numFmtId="165" fontId="38" fillId="0" borderId="0" xfId="0" applyNumberFormat="1" applyFont="1" applyAlignment="1" applyProtection="1">
      <alignment horizontal="left"/>
      <protection hidden="1"/>
    </xf>
    <xf numFmtId="3" fontId="38" fillId="0" borderId="0" xfId="0" applyNumberFormat="1" applyFont="1" applyAlignment="1" applyProtection="1">
      <alignment horizontal="left"/>
      <protection hidden="1"/>
    </xf>
    <xf numFmtId="164" fontId="40" fillId="0" borderId="0" xfId="0" applyNumberFormat="1" applyFont="1" applyAlignment="1" applyProtection="1">
      <alignment horizontal="left"/>
      <protection hidden="1"/>
    </xf>
    <xf numFmtId="164" fontId="41" fillId="0" borderId="0" xfId="0" applyNumberFormat="1" applyFont="1" applyAlignment="1" applyProtection="1">
      <alignment horizontal="left"/>
      <protection hidden="1"/>
    </xf>
    <xf numFmtId="0" fontId="46" fillId="0" borderId="0" xfId="1" applyFont="1" applyAlignment="1" applyProtection="1">
      <alignment horizontal="left"/>
      <protection hidden="1"/>
    </xf>
    <xf numFmtId="164" fontId="44" fillId="0" borderId="0" xfId="0" applyNumberFormat="1" applyFont="1" applyAlignment="1" applyProtection="1">
      <alignment horizontal="left"/>
      <protection hidden="1"/>
    </xf>
    <xf numFmtId="173" fontId="38" fillId="0" borderId="0" xfId="1" applyNumberFormat="1" applyFont="1" applyAlignment="1" applyProtection="1">
      <alignment horizontal="left"/>
      <protection hidden="1"/>
    </xf>
    <xf numFmtId="164" fontId="38" fillId="0" borderId="0" xfId="0" applyNumberFormat="1" applyFont="1" applyAlignment="1" applyProtection="1">
      <alignment horizontal="center"/>
      <protection hidden="1"/>
    </xf>
    <xf numFmtId="164" fontId="43" fillId="0" borderId="0" xfId="0" applyNumberFormat="1" applyFont="1" applyAlignment="1" applyProtection="1">
      <alignment horizontal="left"/>
      <protection hidden="1"/>
    </xf>
    <xf numFmtId="0" fontId="38" fillId="0" borderId="0" xfId="0" applyFont="1" applyAlignment="1" applyProtection="1">
      <alignment horizontal="center"/>
      <protection hidden="1"/>
    </xf>
    <xf numFmtId="0" fontId="37" fillId="0" borderId="0" xfId="0" applyFont="1" applyAlignment="1" applyProtection="1">
      <alignment horizontal="center"/>
      <protection hidden="1"/>
    </xf>
    <xf numFmtId="164" fontId="37" fillId="0" borderId="0" xfId="0" applyNumberFormat="1" applyFont="1" applyAlignment="1" applyProtection="1">
      <alignment horizontal="center"/>
      <protection hidden="1"/>
    </xf>
    <xf numFmtId="164" fontId="37" fillId="0" borderId="0" xfId="0" applyNumberFormat="1" applyFont="1" applyAlignment="1" applyProtection="1">
      <alignment horizontal="left"/>
      <protection hidden="1"/>
    </xf>
    <xf numFmtId="173" fontId="37" fillId="0" borderId="0" xfId="0" applyNumberFormat="1" applyFont="1" applyAlignment="1" applyProtection="1">
      <alignment horizontal="center"/>
      <protection hidden="1"/>
    </xf>
    <xf numFmtId="0" fontId="38" fillId="0" borderId="8" xfId="0" applyFont="1" applyBorder="1" applyAlignment="1" applyProtection="1">
      <alignment horizontal="left"/>
      <protection hidden="1"/>
    </xf>
    <xf numFmtId="0" fontId="38" fillId="0" borderId="0" xfId="0" applyFont="1" applyAlignment="1" applyProtection="1">
      <alignment horizontal="left" wrapText="1"/>
      <protection hidden="1"/>
    </xf>
    <xf numFmtId="164" fontId="45" fillId="0" borderId="0" xfId="0" applyNumberFormat="1" applyFont="1" applyAlignment="1">
      <alignment horizontal="left"/>
    </xf>
    <xf numFmtId="0" fontId="37" fillId="0" borderId="18" xfId="0" applyFont="1" applyBorder="1" applyAlignment="1" applyProtection="1">
      <alignment horizontal="left"/>
      <protection hidden="1"/>
    </xf>
    <xf numFmtId="0" fontId="46" fillId="6" borderId="35" xfId="0" applyFont="1" applyFill="1" applyBorder="1" applyAlignment="1" applyProtection="1">
      <alignment horizontal="left"/>
      <protection hidden="1"/>
    </xf>
    <xf numFmtId="0" fontId="38" fillId="0" borderId="36" xfId="0" applyFont="1" applyBorder="1" applyAlignment="1" applyProtection="1">
      <alignment horizontal="left"/>
      <protection hidden="1"/>
    </xf>
    <xf numFmtId="0" fontId="37" fillId="0" borderId="37" xfId="0" applyFont="1" applyBorder="1" applyAlignment="1" applyProtection="1">
      <alignment horizontal="left" vertical="center"/>
      <protection hidden="1"/>
    </xf>
    <xf numFmtId="0" fontId="37" fillId="0" borderId="38" xfId="0" applyFont="1" applyBorder="1" applyAlignment="1" applyProtection="1">
      <alignment horizontal="left" vertical="center"/>
      <protection hidden="1"/>
    </xf>
    <xf numFmtId="0" fontId="37" fillId="0" borderId="39" xfId="0" applyFont="1" applyBorder="1" applyAlignment="1" applyProtection="1">
      <alignment horizontal="left" vertical="center"/>
      <protection hidden="1"/>
    </xf>
    <xf numFmtId="0" fontId="37" fillId="6" borderId="40" xfId="0" applyFont="1" applyFill="1" applyBorder="1" applyAlignment="1" applyProtection="1">
      <alignment horizontal="left"/>
      <protection hidden="1"/>
    </xf>
    <xf numFmtId="0" fontId="38" fillId="0" borderId="7" xfId="0" applyFont="1" applyBorder="1" applyAlignment="1" applyProtection="1">
      <alignment horizontal="left"/>
      <protection hidden="1"/>
    </xf>
    <xf numFmtId="0" fontId="37" fillId="0" borderId="15" xfId="0" applyFont="1" applyBorder="1" applyAlignment="1" applyProtection="1">
      <alignment horizontal="left" vertical="center"/>
      <protection hidden="1"/>
    </xf>
    <xf numFmtId="0" fontId="37" fillId="0" borderId="10" xfId="0" applyFont="1" applyBorder="1" applyAlignment="1" applyProtection="1">
      <alignment horizontal="left" vertical="center"/>
      <protection hidden="1"/>
    </xf>
    <xf numFmtId="0" fontId="37" fillId="0" borderId="41" xfId="0" applyFont="1" applyBorder="1" applyAlignment="1" applyProtection="1">
      <alignment horizontal="left" vertical="center"/>
      <protection hidden="1"/>
    </xf>
    <xf numFmtId="0" fontId="38" fillId="0" borderId="4" xfId="0" applyFont="1" applyBorder="1" applyAlignment="1" applyProtection="1">
      <alignment horizontal="left"/>
      <protection hidden="1"/>
    </xf>
    <xf numFmtId="164" fontId="38" fillId="0" borderId="4" xfId="0" applyNumberFormat="1" applyFont="1" applyBorder="1" applyAlignment="1" applyProtection="1">
      <alignment horizontal="left"/>
      <protection hidden="1"/>
    </xf>
    <xf numFmtId="0" fontId="38" fillId="0" borderId="42" xfId="0" applyFont="1" applyBorder="1" applyAlignment="1" applyProtection="1">
      <alignment horizontal="left"/>
      <protection hidden="1"/>
    </xf>
    <xf numFmtId="0" fontId="38" fillId="0" borderId="1" xfId="0" applyFont="1" applyBorder="1" applyAlignment="1" applyProtection="1">
      <alignment horizontal="left"/>
      <protection hidden="1"/>
    </xf>
    <xf numFmtId="0" fontId="38" fillId="0" borderId="43" xfId="0" applyFont="1" applyBorder="1" applyAlignment="1" applyProtection="1">
      <alignment horizontal="left"/>
      <protection hidden="1"/>
    </xf>
    <xf numFmtId="0" fontId="38" fillId="0" borderId="4" xfId="0" applyFont="1" applyBorder="1" applyAlignment="1" applyProtection="1">
      <alignment horizontal="left" wrapText="1"/>
      <protection hidden="1"/>
    </xf>
    <xf numFmtId="0" fontId="47" fillId="0" borderId="42" xfId="0" applyFont="1" applyBorder="1" applyAlignment="1" applyProtection="1">
      <alignment horizontal="left"/>
      <protection hidden="1"/>
    </xf>
    <xf numFmtId="0" fontId="47" fillId="0" borderId="1" xfId="0" applyFont="1" applyBorder="1" applyAlignment="1" applyProtection="1">
      <alignment horizontal="left"/>
      <protection hidden="1"/>
    </xf>
    <xf numFmtId="0" fontId="47" fillId="0" borderId="43" xfId="0" applyFont="1" applyBorder="1" applyAlignment="1" applyProtection="1">
      <alignment horizontal="left"/>
      <protection hidden="1"/>
    </xf>
    <xf numFmtId="0" fontId="38" fillId="0" borderId="34" xfId="0" applyFont="1" applyBorder="1" applyAlignment="1" applyProtection="1">
      <alignment horizontal="left"/>
      <protection hidden="1"/>
    </xf>
    <xf numFmtId="164" fontId="38" fillId="0" borderId="34" xfId="0" applyNumberFormat="1" applyFont="1" applyBorder="1" applyAlignment="1" applyProtection="1">
      <alignment horizontal="left"/>
      <protection hidden="1"/>
    </xf>
    <xf numFmtId="0" fontId="38" fillId="6" borderId="45" xfId="0" applyFont="1" applyFill="1" applyBorder="1" applyAlignment="1" applyProtection="1">
      <alignment horizontal="left"/>
      <protection hidden="1"/>
    </xf>
    <xf numFmtId="0" fontId="38" fillId="6" borderId="23" xfId="0" applyFont="1" applyFill="1" applyBorder="1" applyAlignment="1" applyProtection="1">
      <alignment horizontal="left"/>
      <protection hidden="1"/>
    </xf>
    <xf numFmtId="0" fontId="38" fillId="6" borderId="46" xfId="0" applyFont="1" applyFill="1" applyBorder="1" applyAlignment="1" applyProtection="1">
      <alignment horizontal="left"/>
      <protection hidden="1"/>
    </xf>
    <xf numFmtId="0" fontId="37" fillId="7" borderId="17" xfId="0" applyFont="1" applyFill="1" applyBorder="1" applyAlignment="1" applyProtection="1">
      <alignment horizontal="left" wrapText="1"/>
      <protection hidden="1"/>
    </xf>
    <xf numFmtId="0" fontId="37" fillId="0" borderId="27" xfId="0" applyFont="1" applyBorder="1" applyAlignment="1" applyProtection="1">
      <alignment horizontal="left"/>
      <protection hidden="1"/>
    </xf>
    <xf numFmtId="0" fontId="38" fillId="0" borderId="27" xfId="0" applyFont="1" applyBorder="1" applyAlignment="1" applyProtection="1">
      <alignment horizontal="left"/>
      <protection hidden="1"/>
    </xf>
    <xf numFmtId="0" fontId="37" fillId="0" borderId="27" xfId="0" applyFont="1" applyBorder="1" applyAlignment="1" applyProtection="1">
      <alignment horizontal="left" wrapText="1"/>
      <protection hidden="1"/>
    </xf>
    <xf numFmtId="0" fontId="38" fillId="7" borderId="19" xfId="0" applyFont="1" applyFill="1" applyBorder="1" applyAlignment="1" applyProtection="1">
      <alignment horizontal="left"/>
      <protection hidden="1"/>
    </xf>
    <xf numFmtId="0" fontId="42" fillId="0" borderId="4" xfId="0" applyFont="1" applyBorder="1" applyAlignment="1" applyProtection="1">
      <alignment horizontal="left"/>
      <protection hidden="1"/>
    </xf>
    <xf numFmtId="164" fontId="38" fillId="0" borderId="20" xfId="0" applyNumberFormat="1" applyFont="1" applyBorder="1" applyAlignment="1" applyProtection="1">
      <alignment horizontal="left"/>
      <protection hidden="1"/>
    </xf>
    <xf numFmtId="0" fontId="48" fillId="0" borderId="0" xfId="0" applyFont="1" applyAlignment="1" applyProtection="1">
      <alignment horizontal="left"/>
      <protection hidden="1"/>
    </xf>
    <xf numFmtId="0" fontId="38" fillId="4" borderId="40" xfId="0" applyFont="1" applyFill="1" applyBorder="1" applyAlignment="1" applyProtection="1">
      <alignment horizontal="left"/>
      <protection hidden="1"/>
    </xf>
    <xf numFmtId="164" fontId="38" fillId="4" borderId="0" xfId="0" applyNumberFormat="1" applyFont="1" applyFill="1" applyAlignment="1" applyProtection="1">
      <alignment horizontal="left"/>
      <protection hidden="1"/>
    </xf>
    <xf numFmtId="0" fontId="38" fillId="4" borderId="0" xfId="0" applyFont="1" applyFill="1" applyAlignment="1" applyProtection="1">
      <alignment horizontal="left"/>
      <protection hidden="1"/>
    </xf>
    <xf numFmtId="0" fontId="38" fillId="4" borderId="47" xfId="0" applyFont="1" applyFill="1" applyBorder="1" applyAlignment="1" applyProtection="1">
      <alignment horizontal="left"/>
      <protection hidden="1"/>
    </xf>
    <xf numFmtId="164" fontId="38" fillId="7" borderId="4" xfId="0" applyNumberFormat="1" applyFont="1" applyFill="1" applyBorder="1" applyAlignment="1" applyProtection="1">
      <alignment horizontal="left"/>
      <protection hidden="1"/>
    </xf>
    <xf numFmtId="0" fontId="38" fillId="7" borderId="21" xfId="0" applyFont="1" applyFill="1" applyBorder="1" applyAlignment="1" applyProtection="1">
      <alignment horizontal="left"/>
      <protection hidden="1"/>
    </xf>
    <xf numFmtId="164" fontId="38" fillId="7" borderId="34" xfId="0" applyNumberFormat="1" applyFont="1" applyFill="1" applyBorder="1" applyAlignment="1" applyProtection="1">
      <alignment horizontal="left"/>
      <protection hidden="1"/>
    </xf>
    <xf numFmtId="164" fontId="38" fillId="0" borderId="22" xfId="0" applyNumberFormat="1" applyFont="1" applyBorder="1" applyAlignment="1" applyProtection="1">
      <alignment horizontal="left"/>
      <protection hidden="1"/>
    </xf>
    <xf numFmtId="0" fontId="38" fillId="0" borderId="0" xfId="0" applyFont="1" applyAlignment="1" applyProtection="1">
      <alignment horizontal="left" vertical="center"/>
      <protection hidden="1"/>
    </xf>
    <xf numFmtId="0" fontId="38" fillId="0" borderId="0" xfId="0" applyFont="1" applyAlignment="1" applyProtection="1">
      <alignment horizontal="left" vertical="center" wrapText="1"/>
      <protection hidden="1"/>
    </xf>
    <xf numFmtId="0" fontId="38" fillId="0" borderId="48" xfId="0" applyFont="1" applyBorder="1" applyAlignment="1" applyProtection="1">
      <alignment horizontal="left" vertical="center" wrapText="1"/>
      <protection hidden="1"/>
    </xf>
    <xf numFmtId="0" fontId="47" fillId="0" borderId="1" xfId="0" applyFont="1" applyBorder="1" applyAlignment="1" applyProtection="1">
      <alignment horizontal="left" vertical="center"/>
      <protection hidden="1"/>
    </xf>
    <xf numFmtId="0" fontId="47" fillId="0" borderId="0" xfId="0" applyFont="1" applyAlignment="1" applyProtection="1">
      <alignment horizontal="left" vertical="center"/>
      <protection hidden="1"/>
    </xf>
    <xf numFmtId="0" fontId="38" fillId="0" borderId="48" xfId="0" applyFont="1" applyBorder="1" applyAlignment="1" applyProtection="1">
      <alignment horizontal="left" vertical="center"/>
      <protection hidden="1"/>
    </xf>
    <xf numFmtId="0" fontId="47" fillId="0" borderId="48" xfId="0" applyFont="1" applyBorder="1" applyAlignment="1" applyProtection="1">
      <alignment horizontal="left" vertical="center" wrapText="1"/>
      <protection hidden="1"/>
    </xf>
    <xf numFmtId="0" fontId="66" fillId="0" borderId="0" xfId="0" applyFont="1" applyAlignment="1">
      <alignment horizontal="center"/>
    </xf>
    <xf numFmtId="0" fontId="0" fillId="0" borderId="0" xfId="0" applyAlignment="1">
      <alignment horizontal="center"/>
    </xf>
    <xf numFmtId="0" fontId="66" fillId="0" borderId="4" xfId="0" applyFont="1" applyBorder="1" applyAlignment="1">
      <alignment horizontal="center"/>
    </xf>
    <xf numFmtId="0" fontId="0" fillId="0" borderId="4" xfId="0" applyBorder="1" applyAlignment="1">
      <alignment horizontal="center"/>
    </xf>
    <xf numFmtId="164" fontId="0" fillId="0" borderId="4" xfId="0" applyNumberFormat="1" applyBorder="1" applyAlignment="1">
      <alignment horizontal="center"/>
    </xf>
    <xf numFmtId="164" fontId="65" fillId="0" borderId="4" xfId="0" applyNumberFormat="1" applyFont="1" applyBorder="1" applyAlignment="1">
      <alignment horizontal="center"/>
    </xf>
    <xf numFmtId="9" fontId="0" fillId="0" borderId="0" xfId="0" applyNumberFormat="1" applyAlignment="1">
      <alignment horizontal="center"/>
    </xf>
    <xf numFmtId="164" fontId="65" fillId="0" borderId="0" xfId="0" applyNumberFormat="1" applyFont="1" applyAlignment="1">
      <alignment horizontal="center"/>
    </xf>
    <xf numFmtId="0" fontId="29" fillId="0" borderId="0" xfId="0" applyFont="1" applyAlignment="1">
      <alignment wrapText="1"/>
    </xf>
    <xf numFmtId="4" fontId="17" fillId="0" borderId="0" xfId="67" applyNumberFormat="1" applyFont="1" applyAlignment="1">
      <alignment horizontal="center"/>
    </xf>
    <xf numFmtId="0" fontId="38" fillId="0" borderId="1" xfId="0" applyFont="1" applyBorder="1" applyAlignment="1" applyProtection="1">
      <alignment horizontal="left" vertical="center" wrapText="1"/>
      <protection hidden="1"/>
    </xf>
    <xf numFmtId="0" fontId="38" fillId="0" borderId="1" xfId="0" applyFont="1" applyBorder="1" applyAlignment="1" applyProtection="1">
      <alignment horizontal="left" vertical="center"/>
      <protection hidden="1"/>
    </xf>
    <xf numFmtId="0" fontId="47" fillId="0" borderId="42" xfId="0" applyFont="1" applyBorder="1" applyAlignment="1" applyProtection="1">
      <alignment horizontal="left" vertical="center" wrapText="1"/>
      <protection hidden="1"/>
    </xf>
    <xf numFmtId="0" fontId="47" fillId="0" borderId="1" xfId="0" applyFont="1" applyBorder="1" applyAlignment="1" applyProtection="1">
      <alignment horizontal="left" vertical="center" wrapText="1"/>
      <protection hidden="1"/>
    </xf>
    <xf numFmtId="0" fontId="37" fillId="0" borderId="0" xfId="1" applyFont="1" applyAlignment="1" applyProtection="1">
      <alignment horizontal="left"/>
      <protection hidden="1"/>
    </xf>
    <xf numFmtId="0" fontId="67" fillId="0" borderId="0" xfId="0" applyFont="1"/>
    <xf numFmtId="164" fontId="38" fillId="0" borderId="0" xfId="65" applyNumberFormat="1" applyFont="1" applyAlignment="1" applyProtection="1">
      <alignment horizontal="left"/>
      <protection hidden="1"/>
    </xf>
    <xf numFmtId="0" fontId="37" fillId="0" borderId="0" xfId="0" applyFont="1" applyAlignment="1" applyProtection="1">
      <alignment horizontal="left"/>
      <protection hidden="1"/>
    </xf>
    <xf numFmtId="164" fontId="37" fillId="13" borderId="0" xfId="1" applyNumberFormat="1" applyFont="1" applyFill="1" applyAlignment="1" applyProtection="1">
      <alignment horizontal="left"/>
      <protection hidden="1"/>
    </xf>
    <xf numFmtId="0" fontId="38" fillId="0" borderId="24" xfId="0" applyFont="1" applyBorder="1" applyAlignment="1" applyProtection="1">
      <alignment vertical="center" wrapText="1"/>
      <protection hidden="1"/>
    </xf>
    <xf numFmtId="0" fontId="29" fillId="0" borderId="0" xfId="0" applyFont="1" applyAlignment="1">
      <alignment horizontal="left" wrapText="1"/>
    </xf>
    <xf numFmtId="0" fontId="5" fillId="14" borderId="0" xfId="1" applyFont="1" applyFill="1" applyProtection="1">
      <protection hidden="1"/>
    </xf>
    <xf numFmtId="0" fontId="68" fillId="0" borderId="0" xfId="0" applyFont="1"/>
    <xf numFmtId="0" fontId="17" fillId="0" borderId="0" xfId="0" applyFont="1" applyAlignment="1">
      <alignment horizontal="center"/>
    </xf>
    <xf numFmtId="0" fontId="17" fillId="0" borderId="0" xfId="0" applyFont="1"/>
    <xf numFmtId="0" fontId="57" fillId="0" borderId="0" xfId="0" applyFont="1"/>
    <xf numFmtId="0" fontId="58" fillId="0" borderId="4" xfId="0" applyFont="1" applyBorder="1" applyAlignment="1">
      <alignment horizontal="center" vertical="center"/>
    </xf>
    <xf numFmtId="0" fontId="69" fillId="0" borderId="4" xfId="0" applyFont="1" applyBorder="1" applyAlignment="1">
      <alignment horizontal="center"/>
    </xf>
    <xf numFmtId="0" fontId="11" fillId="0" borderId="4" xfId="0" applyFont="1" applyBorder="1" applyAlignment="1">
      <alignment horizontal="center" wrapText="1"/>
    </xf>
    <xf numFmtId="0" fontId="58" fillId="0" borderId="4" xfId="0" applyFont="1" applyBorder="1" applyAlignment="1">
      <alignment horizontal="center" wrapText="1"/>
    </xf>
    <xf numFmtId="0" fontId="17" fillId="0" borderId="4" xfId="0" applyFont="1" applyBorder="1" applyAlignment="1">
      <alignment horizontal="center"/>
    </xf>
    <xf numFmtId="0" fontId="17" fillId="0" borderId="4" xfId="0" applyFont="1" applyBorder="1"/>
    <xf numFmtId="164" fontId="17" fillId="13" borderId="4" xfId="0" applyNumberFormat="1" applyFont="1" applyFill="1" applyBorder="1" applyAlignment="1">
      <alignment horizontal="center"/>
    </xf>
    <xf numFmtId="164" fontId="17" fillId="0" borderId="4" xfId="0" applyNumberFormat="1" applyFont="1" applyBorder="1" applyAlignment="1">
      <alignment horizontal="center"/>
    </xf>
    <xf numFmtId="10" fontId="17" fillId="0" borderId="4" xfId="0" applyNumberFormat="1" applyFont="1" applyBorder="1" applyAlignment="1">
      <alignment horizontal="center"/>
    </xf>
    <xf numFmtId="0" fontId="17" fillId="0" borderId="4" xfId="28" applyFont="1" applyBorder="1" applyAlignment="1">
      <alignment horizontal="center"/>
    </xf>
    <xf numFmtId="10" fontId="17" fillId="0" borderId="0" xfId="0" applyNumberFormat="1" applyFont="1" applyAlignment="1">
      <alignment horizontal="center"/>
    </xf>
    <xf numFmtId="3" fontId="17" fillId="0" borderId="0" xfId="0" applyNumberFormat="1" applyFont="1" applyAlignment="1">
      <alignment horizontal="center"/>
    </xf>
    <xf numFmtId="164" fontId="17" fillId="0" borderId="0" xfId="0" applyNumberFormat="1" applyFont="1" applyAlignment="1">
      <alignment horizontal="center"/>
    </xf>
    <xf numFmtId="0" fontId="50" fillId="6" borderId="0" xfId="0" applyFont="1" applyFill="1"/>
    <xf numFmtId="0" fontId="51" fillId="9" borderId="49" xfId="0" applyFont="1" applyFill="1" applyBorder="1" applyAlignment="1">
      <alignment horizontal="left"/>
    </xf>
    <xf numFmtId="0" fontId="52" fillId="9" borderId="50" xfId="0" applyFont="1" applyFill="1" applyBorder="1" applyAlignment="1">
      <alignment horizontal="centerContinuous"/>
    </xf>
    <xf numFmtId="0" fontId="52" fillId="9" borderId="50" xfId="0" quotePrefix="1" applyFont="1" applyFill="1" applyBorder="1" applyAlignment="1">
      <alignment horizontal="centerContinuous"/>
    </xf>
    <xf numFmtId="0" fontId="52" fillId="9" borderId="51" xfId="0" applyFont="1" applyFill="1" applyBorder="1" applyAlignment="1">
      <alignment horizontal="centerContinuous"/>
    </xf>
    <xf numFmtId="0" fontId="50" fillId="6" borderId="0" xfId="0" applyFont="1" applyFill="1" applyAlignment="1">
      <alignment horizontal="left"/>
    </xf>
    <xf numFmtId="0" fontId="53" fillId="6" borderId="0" xfId="0" applyFont="1" applyFill="1"/>
    <xf numFmtId="0" fontId="53" fillId="0" borderId="0" xfId="0" applyFont="1"/>
    <xf numFmtId="0" fontId="52" fillId="6" borderId="0" xfId="0" applyFont="1" applyFill="1"/>
    <xf numFmtId="0" fontId="51" fillId="9" borderId="52" xfId="0" quotePrefix="1" applyFont="1" applyFill="1" applyBorder="1" applyAlignment="1">
      <alignment horizontal="left"/>
    </xf>
    <xf numFmtId="0" fontId="52" fillId="9" borderId="24" xfId="0" applyFont="1" applyFill="1" applyBorder="1" applyAlignment="1">
      <alignment horizontal="centerContinuous"/>
    </xf>
    <xf numFmtId="0" fontId="52" fillId="9" borderId="24" xfId="0" quotePrefix="1" applyFont="1" applyFill="1" applyBorder="1" applyAlignment="1">
      <alignment horizontal="centerContinuous"/>
    </xf>
    <xf numFmtId="0" fontId="50" fillId="6" borderId="53" xfId="0" applyFont="1" applyFill="1" applyBorder="1"/>
    <xf numFmtId="0" fontId="52" fillId="10" borderId="35" xfId="0" applyFont="1" applyFill="1" applyBorder="1" applyAlignment="1">
      <alignment horizontal="left"/>
    </xf>
    <xf numFmtId="0" fontId="52" fillId="10" borderId="38" xfId="0" applyFont="1" applyFill="1" applyBorder="1" applyAlignment="1">
      <alignment horizontal="centerContinuous"/>
    </xf>
    <xf numFmtId="0" fontId="52" fillId="10" borderId="38" xfId="0" quotePrefix="1" applyFont="1" applyFill="1" applyBorder="1" applyAlignment="1">
      <alignment horizontal="centerContinuous"/>
    </xf>
    <xf numFmtId="0" fontId="52" fillId="10" borderId="39" xfId="0" applyFont="1" applyFill="1" applyBorder="1" applyAlignment="1">
      <alignment horizontal="centerContinuous"/>
    </xf>
    <xf numFmtId="0" fontId="52" fillId="10" borderId="40" xfId="0" applyFont="1" applyFill="1" applyBorder="1" applyAlignment="1">
      <alignment horizontal="left"/>
    </xf>
    <xf numFmtId="0" fontId="52" fillId="10" borderId="0" xfId="0" applyFont="1" applyFill="1" applyAlignment="1">
      <alignment horizontal="centerContinuous"/>
    </xf>
    <xf numFmtId="0" fontId="52" fillId="10" borderId="0" xfId="0" quotePrefix="1" applyFont="1" applyFill="1" applyAlignment="1">
      <alignment horizontal="centerContinuous"/>
    </xf>
    <xf numFmtId="0" fontId="52" fillId="10" borderId="47" xfId="0" applyFont="1" applyFill="1" applyBorder="1" applyAlignment="1">
      <alignment horizontal="centerContinuous"/>
    </xf>
    <xf numFmtId="0" fontId="50" fillId="10" borderId="40" xfId="0" applyFont="1" applyFill="1" applyBorder="1"/>
    <xf numFmtId="0" fontId="52" fillId="10" borderId="0" xfId="0" applyFont="1" applyFill="1"/>
    <xf numFmtId="0" fontId="52" fillId="10" borderId="47" xfId="0" applyFont="1" applyFill="1" applyBorder="1"/>
    <xf numFmtId="0" fontId="13" fillId="6" borderId="0" xfId="0" applyFont="1" applyFill="1" applyAlignment="1">
      <alignment horizontal="right"/>
    </xf>
    <xf numFmtId="0" fontId="50" fillId="10" borderId="54" xfId="0" applyFont="1" applyFill="1" applyBorder="1"/>
    <xf numFmtId="0" fontId="52" fillId="10" borderId="9" xfId="0" applyFont="1" applyFill="1" applyBorder="1"/>
    <xf numFmtId="0" fontId="52" fillId="10" borderId="55" xfId="0" applyFont="1" applyFill="1" applyBorder="1"/>
    <xf numFmtId="0" fontId="7" fillId="11" borderId="35" xfId="0" applyFont="1" applyFill="1" applyBorder="1"/>
    <xf numFmtId="0" fontId="7" fillId="11" borderId="38" xfId="0" applyFont="1" applyFill="1" applyBorder="1"/>
    <xf numFmtId="0" fontId="7" fillId="11" borderId="38" xfId="0" applyFont="1" applyFill="1" applyBorder="1" applyAlignment="1">
      <alignment horizontal="left"/>
    </xf>
    <xf numFmtId="0" fontId="7" fillId="11" borderId="56" xfId="0" applyFont="1" applyFill="1" applyBorder="1"/>
    <xf numFmtId="0" fontId="7" fillId="11" borderId="57" xfId="0" applyFont="1" applyFill="1" applyBorder="1" applyAlignment="1">
      <alignment horizontal="left"/>
    </xf>
    <xf numFmtId="0" fontId="7" fillId="11" borderId="57" xfId="0" applyFont="1" applyFill="1" applyBorder="1"/>
    <xf numFmtId="0" fontId="7" fillId="11" borderId="58" xfId="0" applyFont="1" applyFill="1" applyBorder="1"/>
    <xf numFmtId="0" fontId="13" fillId="11" borderId="35" xfId="0" applyFont="1" applyFill="1" applyBorder="1" applyAlignment="1">
      <alignment horizontal="right"/>
    </xf>
    <xf numFmtId="0" fontId="13" fillId="11" borderId="38" xfId="0" applyFont="1" applyFill="1" applyBorder="1" applyAlignment="1">
      <alignment horizontal="right"/>
    </xf>
    <xf numFmtId="0" fontId="13" fillId="11" borderId="39" xfId="0" applyFont="1" applyFill="1" applyBorder="1" applyAlignment="1">
      <alignment horizontal="right"/>
    </xf>
    <xf numFmtId="0" fontId="11" fillId="6" borderId="0" xfId="0" applyFont="1" applyFill="1"/>
    <xf numFmtId="0" fontId="7" fillId="11" borderId="40" xfId="0" applyFont="1" applyFill="1" applyBorder="1"/>
    <xf numFmtId="0" fontId="7" fillId="11" borderId="0" xfId="0" applyFont="1" applyFill="1"/>
    <xf numFmtId="0" fontId="7" fillId="11" borderId="0" xfId="0" applyFont="1" applyFill="1" applyAlignment="1">
      <alignment horizontal="center"/>
    </xf>
    <xf numFmtId="0" fontId="7" fillId="11" borderId="47" xfId="0" applyFont="1" applyFill="1" applyBorder="1"/>
    <xf numFmtId="0" fontId="7" fillId="6" borderId="0" xfId="0" applyFont="1" applyFill="1"/>
    <xf numFmtId="0" fontId="54" fillId="6" borderId="0" xfId="0" applyFont="1" applyFill="1"/>
    <xf numFmtId="0" fontId="54" fillId="0" borderId="0" xfId="0" applyFont="1"/>
    <xf numFmtId="2" fontId="7" fillId="11" borderId="0" xfId="0" applyNumberFormat="1" applyFont="1" applyFill="1"/>
    <xf numFmtId="10" fontId="7" fillId="11" borderId="0" xfId="0" applyNumberFormat="1" applyFont="1" applyFill="1"/>
    <xf numFmtId="169" fontId="7" fillId="11" borderId="0" xfId="0" applyNumberFormat="1" applyFont="1" applyFill="1" applyAlignment="1">
      <alignment horizontal="left"/>
    </xf>
    <xf numFmtId="169" fontId="7" fillId="11" borderId="0" xfId="0" applyNumberFormat="1" applyFont="1" applyFill="1"/>
    <xf numFmtId="0" fontId="7" fillId="11" borderId="47" xfId="0" applyFont="1" applyFill="1" applyBorder="1" applyAlignment="1">
      <alignment horizontal="left"/>
    </xf>
    <xf numFmtId="0" fontId="7" fillId="6" borderId="0" xfId="0" applyFont="1" applyFill="1" applyAlignment="1">
      <alignment horizontal="right"/>
    </xf>
    <xf numFmtId="170" fontId="7" fillId="11" borderId="0" xfId="0" applyNumberFormat="1" applyFont="1" applyFill="1"/>
    <xf numFmtId="170" fontId="7" fillId="11" borderId="47" xfId="0" applyNumberFormat="1" applyFont="1" applyFill="1" applyBorder="1"/>
    <xf numFmtId="0" fontId="7" fillId="11" borderId="54" xfId="0" applyFont="1" applyFill="1" applyBorder="1"/>
    <xf numFmtId="0" fontId="7" fillId="11" borderId="9" xfId="0" applyFont="1" applyFill="1" applyBorder="1"/>
    <xf numFmtId="0" fontId="7" fillId="11" borderId="9" xfId="0" applyFont="1" applyFill="1" applyBorder="1" applyAlignment="1">
      <alignment horizontal="left"/>
    </xf>
    <xf numFmtId="169" fontId="7" fillId="11" borderId="9" xfId="0" applyNumberFormat="1" applyFont="1" applyFill="1" applyBorder="1"/>
    <xf numFmtId="10" fontId="7" fillId="11" borderId="9" xfId="0" applyNumberFormat="1" applyFont="1" applyFill="1" applyBorder="1"/>
    <xf numFmtId="2" fontId="7" fillId="11" borderId="9" xfId="0" applyNumberFormat="1" applyFont="1" applyFill="1" applyBorder="1"/>
    <xf numFmtId="171" fontId="7" fillId="11" borderId="9" xfId="0" applyNumberFormat="1" applyFont="1" applyFill="1" applyBorder="1"/>
    <xf numFmtId="169" fontId="7" fillId="11" borderId="9" xfId="0" applyNumberFormat="1" applyFont="1" applyFill="1" applyBorder="1" applyAlignment="1">
      <alignment horizontal="left"/>
    </xf>
    <xf numFmtId="0" fontId="7" fillId="11" borderId="55" xfId="0" applyFont="1" applyFill="1" applyBorder="1"/>
    <xf numFmtId="172" fontId="11" fillId="6" borderId="59" xfId="0" applyNumberFormat="1" applyFont="1" applyFill="1" applyBorder="1" applyAlignment="1">
      <alignment horizontal="left"/>
    </xf>
    <xf numFmtId="172" fontId="11" fillId="6" borderId="59" xfId="0" applyNumberFormat="1" applyFont="1" applyFill="1" applyBorder="1"/>
    <xf numFmtId="0" fontId="11" fillId="6" borderId="59" xfId="0" applyFont="1" applyFill="1" applyBorder="1"/>
    <xf numFmtId="0" fontId="11" fillId="0" borderId="0" xfId="0" applyFont="1"/>
    <xf numFmtId="172" fontId="50" fillId="6" borderId="0" xfId="0" applyNumberFormat="1" applyFont="1" applyFill="1" applyAlignment="1">
      <alignment horizontal="fill"/>
    </xf>
    <xf numFmtId="172" fontId="50" fillId="6" borderId="0" xfId="0" applyNumberFormat="1" applyFont="1" applyFill="1" applyAlignment="1">
      <alignment horizontal="center"/>
    </xf>
    <xf numFmtId="0" fontId="7" fillId="6" borderId="61" xfId="0" applyFont="1" applyFill="1" applyBorder="1"/>
    <xf numFmtId="0" fontId="7" fillId="11" borderId="54" xfId="0" applyFont="1" applyFill="1" applyBorder="1" applyAlignment="1">
      <alignment horizontal="center"/>
    </xf>
    <xf numFmtId="170" fontId="7" fillId="11" borderId="9" xfId="0" applyNumberFormat="1" applyFont="1" applyFill="1" applyBorder="1"/>
    <xf numFmtId="172" fontId="50" fillId="9" borderId="40" xfId="0" applyNumberFormat="1" applyFont="1" applyFill="1" applyBorder="1"/>
    <xf numFmtId="0" fontId="52" fillId="9" borderId="0" xfId="0" applyFont="1" applyFill="1"/>
    <xf numFmtId="166" fontId="52" fillId="9" borderId="0" xfId="0" applyNumberFormat="1" applyFont="1" applyFill="1" applyAlignment="1">
      <alignment horizontal="right"/>
    </xf>
    <xf numFmtId="0" fontId="52" fillId="9" borderId="0" xfId="0" applyFont="1" applyFill="1" applyAlignment="1">
      <alignment horizontal="left"/>
    </xf>
    <xf numFmtId="166" fontId="52" fillId="9" borderId="40" xfId="0" applyNumberFormat="1" applyFont="1" applyFill="1" applyBorder="1" applyAlignment="1">
      <alignment horizontal="right"/>
    </xf>
    <xf numFmtId="0" fontId="52" fillId="9" borderId="0" xfId="0" applyFont="1" applyFill="1" applyAlignment="1">
      <alignment horizontal="right"/>
    </xf>
    <xf numFmtId="0" fontId="50" fillId="9" borderId="47" xfId="0" applyFont="1" applyFill="1" applyBorder="1"/>
    <xf numFmtId="0" fontId="50" fillId="0" borderId="0" xfId="0" applyFont="1"/>
    <xf numFmtId="172" fontId="50" fillId="9" borderId="54" xfId="0" applyNumberFormat="1" applyFont="1" applyFill="1" applyBorder="1"/>
    <xf numFmtId="172" fontId="50" fillId="9" borderId="9" xfId="0" applyNumberFormat="1" applyFont="1" applyFill="1" applyBorder="1" applyAlignment="1">
      <alignment horizontal="fill"/>
    </xf>
    <xf numFmtId="172" fontId="50" fillId="9" borderId="54" xfId="0" applyNumberFormat="1" applyFont="1" applyFill="1" applyBorder="1" applyAlignment="1">
      <alignment horizontal="fill"/>
    </xf>
    <xf numFmtId="0" fontId="50" fillId="9" borderId="55" xfId="0" applyFont="1" applyFill="1" applyBorder="1"/>
    <xf numFmtId="169" fontId="50" fillId="6" borderId="0" xfId="0" applyNumberFormat="1" applyFont="1" applyFill="1"/>
    <xf numFmtId="172" fontId="50" fillId="11" borderId="40" xfId="0" applyNumberFormat="1" applyFont="1" applyFill="1" applyBorder="1"/>
    <xf numFmtId="166" fontId="55" fillId="11" borderId="0" xfId="0" quotePrefix="1" applyNumberFormat="1" applyFont="1" applyFill="1" applyAlignment="1">
      <alignment horizontal="left"/>
    </xf>
    <xf numFmtId="166" fontId="55" fillId="11" borderId="0" xfId="0" applyNumberFormat="1" applyFont="1" applyFill="1" applyAlignment="1">
      <alignment horizontal="left"/>
    </xf>
    <xf numFmtId="0" fontId="55" fillId="11" borderId="0" xfId="0" applyFont="1" applyFill="1"/>
    <xf numFmtId="3" fontId="55" fillId="11" borderId="0" xfId="0" applyNumberFormat="1" applyFont="1" applyFill="1"/>
    <xf numFmtId="3" fontId="55" fillId="11" borderId="40" xfId="0" applyNumberFormat="1" applyFont="1" applyFill="1" applyBorder="1"/>
    <xf numFmtId="0" fontId="50" fillId="11" borderId="47" xfId="0" applyFont="1" applyFill="1" applyBorder="1"/>
    <xf numFmtId="0" fontId="55" fillId="11" borderId="0" xfId="0" applyFont="1" applyFill="1" applyAlignment="1">
      <alignment horizontal="left"/>
    </xf>
    <xf numFmtId="3" fontId="50" fillId="6" borderId="0" xfId="0" applyNumberFormat="1" applyFont="1" applyFill="1"/>
    <xf numFmtId="0" fontId="50" fillId="11" borderId="40" xfId="0" applyFont="1" applyFill="1" applyBorder="1"/>
    <xf numFmtId="166" fontId="50" fillId="6" borderId="0" xfId="0" applyNumberFormat="1" applyFont="1" applyFill="1"/>
    <xf numFmtId="0" fontId="55" fillId="11" borderId="10" xfId="0" applyFont="1" applyFill="1" applyBorder="1" applyAlignment="1">
      <alignment horizontal="left"/>
    </xf>
    <xf numFmtId="0" fontId="55" fillId="11" borderId="10" xfId="0" applyFont="1" applyFill="1" applyBorder="1"/>
    <xf numFmtId="3" fontId="55" fillId="11" borderId="10" xfId="0" applyNumberFormat="1" applyFont="1" applyFill="1" applyBorder="1"/>
    <xf numFmtId="3" fontId="55" fillId="11" borderId="62" xfId="0" applyNumberFormat="1" applyFont="1" applyFill="1" applyBorder="1"/>
    <xf numFmtId="3" fontId="55" fillId="11" borderId="47" xfId="0" applyNumberFormat="1" applyFont="1" applyFill="1" applyBorder="1"/>
    <xf numFmtId="0" fontId="50" fillId="11" borderId="54" xfId="0" applyFont="1" applyFill="1" applyBorder="1" applyAlignment="1">
      <alignment horizontal="right"/>
    </xf>
    <xf numFmtId="0" fontId="50" fillId="11" borderId="9" xfId="0" applyFont="1" applyFill="1" applyBorder="1" applyAlignment="1">
      <alignment horizontal="left"/>
    </xf>
    <xf numFmtId="0" fontId="50" fillId="11" borderId="9" xfId="0" applyFont="1" applyFill="1" applyBorder="1"/>
    <xf numFmtId="3" fontId="50" fillId="11" borderId="9" xfId="0" applyNumberFormat="1" applyFont="1" applyFill="1" applyBorder="1"/>
    <xf numFmtId="3" fontId="50" fillId="11" borderId="54" xfId="0" applyNumberFormat="1" applyFont="1" applyFill="1" applyBorder="1"/>
    <xf numFmtId="0" fontId="50" fillId="11" borderId="55" xfId="0" applyFont="1" applyFill="1" applyBorder="1"/>
    <xf numFmtId="3" fontId="55" fillId="15" borderId="10" xfId="0" applyNumberFormat="1" applyFont="1" applyFill="1" applyBorder="1"/>
    <xf numFmtId="3" fontId="55" fillId="13" borderId="10" xfId="0" applyNumberFormat="1" applyFont="1" applyFill="1" applyBorder="1"/>
    <xf numFmtId="164" fontId="28" fillId="14" borderId="0" xfId="0" applyNumberFormat="1" applyFont="1" applyFill="1" applyAlignment="1">
      <alignment horizontal="center"/>
    </xf>
    <xf numFmtId="0" fontId="0" fillId="0" borderId="0" xfId="0" applyAlignment="1">
      <alignment horizontal="center" vertical="center" wrapText="1"/>
    </xf>
    <xf numFmtId="0" fontId="4" fillId="11" borderId="63" xfId="0" applyFont="1" applyFill="1" applyBorder="1" applyAlignment="1">
      <alignment horizontal="centerContinuous"/>
    </xf>
    <xf numFmtId="0" fontId="4" fillId="11" borderId="64" xfId="0" applyFont="1" applyFill="1" applyBorder="1" applyAlignment="1">
      <alignment horizontal="centerContinuous"/>
    </xf>
    <xf numFmtId="0" fontId="4" fillId="11" borderId="64" xfId="0" quotePrefix="1" applyFont="1" applyFill="1" applyBorder="1" applyAlignment="1">
      <alignment horizontal="centerContinuous"/>
    </xf>
    <xf numFmtId="0" fontId="70" fillId="11" borderId="64" xfId="0" applyFont="1" applyFill="1" applyBorder="1" applyAlignment="1">
      <alignment horizontal="centerContinuous"/>
    </xf>
    <xf numFmtId="0" fontId="4" fillId="11" borderId="65" xfId="0" applyFont="1" applyFill="1" applyBorder="1" applyAlignment="1">
      <alignment horizontal="centerContinuous"/>
    </xf>
    <xf numFmtId="0" fontId="5" fillId="0" borderId="0" xfId="0" applyFont="1"/>
    <xf numFmtId="0" fontId="4" fillId="0" borderId="0" xfId="0" applyFont="1" applyAlignment="1">
      <alignment horizontal="centerContinuous"/>
    </xf>
    <xf numFmtId="0" fontId="4" fillId="0" borderId="0" xfId="0" quotePrefix="1" applyFont="1" applyAlignment="1">
      <alignment horizontal="centerContinuous"/>
    </xf>
    <xf numFmtId="0" fontId="5" fillId="0" borderId="0" xfId="0" applyFont="1" applyAlignment="1">
      <alignment horizontal="left"/>
    </xf>
    <xf numFmtId="0" fontId="5" fillId="11" borderId="35" xfId="0" applyFont="1" applyFill="1" applyBorder="1" applyAlignment="1">
      <alignment horizontal="left"/>
    </xf>
    <xf numFmtId="0" fontId="5" fillId="11" borderId="38" xfId="0" applyFont="1" applyFill="1" applyBorder="1"/>
    <xf numFmtId="0" fontId="5" fillId="11" borderId="39" xfId="0" applyFont="1" applyFill="1" applyBorder="1"/>
    <xf numFmtId="0" fontId="49" fillId="0" borderId="0" xfId="64"/>
    <xf numFmtId="0" fontId="72" fillId="6" borderId="0" xfId="64" applyFont="1" applyFill="1" applyAlignment="1">
      <alignment horizontal="right"/>
    </xf>
    <xf numFmtId="0" fontId="7" fillId="0" borderId="0" xfId="0" applyFont="1"/>
    <xf numFmtId="0" fontId="54" fillId="6" borderId="0" xfId="64" applyFont="1" applyFill="1"/>
    <xf numFmtId="0" fontId="11" fillId="0" borderId="0" xfId="0" quotePrefix="1" applyFont="1" applyAlignment="1">
      <alignment horizontal="left"/>
    </xf>
    <xf numFmtId="170" fontId="54" fillId="6" borderId="0" xfId="64" applyNumberFormat="1" applyFont="1" applyFill="1"/>
    <xf numFmtId="0" fontId="11" fillId="11" borderId="35" xfId="0" applyFont="1" applyFill="1" applyBorder="1"/>
    <xf numFmtId="0" fontId="11" fillId="11" borderId="38" xfId="0" applyFont="1" applyFill="1" applyBorder="1" applyAlignment="1">
      <alignment horizontal="left"/>
    </xf>
    <xf numFmtId="0" fontId="11" fillId="11" borderId="38" xfId="0" applyFont="1" applyFill="1" applyBorder="1"/>
    <xf numFmtId="0" fontId="11" fillId="11" borderId="39" xfId="0" applyFont="1" applyFill="1" applyBorder="1"/>
    <xf numFmtId="0" fontId="1" fillId="0" borderId="0" xfId="64" applyFont="1"/>
    <xf numFmtId="0" fontId="11" fillId="11" borderId="40" xfId="0" applyFont="1" applyFill="1" applyBorder="1"/>
    <xf numFmtId="0" fontId="11" fillId="11" borderId="0" xfId="0" applyFont="1" applyFill="1"/>
    <xf numFmtId="0" fontId="11" fillId="11" borderId="0" xfId="0" applyFont="1" applyFill="1" applyAlignment="1">
      <alignment horizontal="right"/>
    </xf>
    <xf numFmtId="0" fontId="11" fillId="11" borderId="47" xfId="0" applyFont="1" applyFill="1" applyBorder="1"/>
    <xf numFmtId="0" fontId="7" fillId="0" borderId="0" xfId="64" applyFont="1"/>
    <xf numFmtId="172" fontId="11" fillId="11" borderId="54" xfId="0" applyNumberFormat="1" applyFont="1" applyFill="1" applyBorder="1" applyAlignment="1">
      <alignment horizontal="left"/>
    </xf>
    <xf numFmtId="172" fontId="11" fillId="11" borderId="9" xfId="0" applyNumberFormat="1" applyFont="1" applyFill="1" applyBorder="1"/>
    <xf numFmtId="0" fontId="11" fillId="11" borderId="9" xfId="0" applyFont="1" applyFill="1" applyBorder="1"/>
    <xf numFmtId="0" fontId="11" fillId="11" borderId="55" xfId="0" applyFont="1" applyFill="1" applyBorder="1"/>
    <xf numFmtId="0" fontId="7" fillId="0" borderId="9" xfId="0" applyFont="1" applyBorder="1"/>
    <xf numFmtId="172" fontId="7" fillId="0" borderId="9" xfId="0" applyNumberFormat="1" applyFont="1" applyBorder="1" applyAlignment="1">
      <alignment horizontal="fill"/>
    </xf>
    <xf numFmtId="0" fontId="54" fillId="6" borderId="0" xfId="64" applyFont="1" applyFill="1" applyAlignment="1">
      <alignment horizontal="right"/>
    </xf>
    <xf numFmtId="166" fontId="50" fillId="11" borderId="0" xfId="0" applyNumberFormat="1" applyFont="1" applyFill="1" applyAlignment="1">
      <alignment horizontal="left"/>
    </xf>
    <xf numFmtId="166" fontId="52" fillId="11" borderId="0" xfId="0" applyNumberFormat="1" applyFont="1" applyFill="1" applyAlignment="1">
      <alignment horizontal="centerContinuous"/>
    </xf>
    <xf numFmtId="0" fontId="52" fillId="11" borderId="0" xfId="0" applyFont="1" applyFill="1" applyAlignment="1">
      <alignment horizontal="centerContinuous"/>
    </xf>
    <xf numFmtId="0" fontId="50" fillId="11" borderId="0" xfId="0" applyFont="1" applyFill="1"/>
    <xf numFmtId="0" fontId="52" fillId="11" borderId="40" xfId="0" applyFont="1" applyFill="1" applyBorder="1" applyAlignment="1">
      <alignment horizontal="centerContinuous"/>
    </xf>
    <xf numFmtId="0" fontId="50" fillId="11" borderId="0" xfId="0" applyFont="1" applyFill="1" applyAlignment="1">
      <alignment horizontal="centerContinuous"/>
    </xf>
    <xf numFmtId="0" fontId="52" fillId="11" borderId="0" xfId="0" applyFont="1" applyFill="1"/>
    <xf numFmtId="166" fontId="52" fillId="11" borderId="0" xfId="0" applyNumberFormat="1" applyFont="1" applyFill="1" applyAlignment="1">
      <alignment horizontal="right"/>
    </xf>
    <xf numFmtId="166" fontId="52" fillId="11" borderId="0" xfId="0" quotePrefix="1" applyNumberFormat="1" applyFont="1" applyFill="1" applyAlignment="1">
      <alignment horizontal="right"/>
    </xf>
    <xf numFmtId="0" fontId="52" fillId="11" borderId="0" xfId="0" applyFont="1" applyFill="1" applyAlignment="1">
      <alignment horizontal="left"/>
    </xf>
    <xf numFmtId="166" fontId="52" fillId="11" borderId="40" xfId="0" applyNumberFormat="1" applyFont="1" applyFill="1" applyBorder="1" applyAlignment="1">
      <alignment horizontal="right"/>
    </xf>
    <xf numFmtId="0" fontId="52" fillId="11" borderId="0" xfId="0" applyFont="1" applyFill="1" applyAlignment="1">
      <alignment horizontal="right"/>
    </xf>
    <xf numFmtId="0" fontId="7" fillId="11" borderId="54" xfId="0" applyFont="1" applyFill="1" applyBorder="1" applyAlignment="1">
      <alignment horizontal="left"/>
    </xf>
    <xf numFmtId="172" fontId="50" fillId="11" borderId="54" xfId="0" applyNumberFormat="1" applyFont="1" applyFill="1" applyBorder="1"/>
    <xf numFmtId="172" fontId="50" fillId="11" borderId="9" xfId="0" applyNumberFormat="1" applyFont="1" applyFill="1" applyBorder="1" applyAlignment="1">
      <alignment horizontal="fill"/>
    </xf>
    <xf numFmtId="172" fontId="50" fillId="11" borderId="54" xfId="0" applyNumberFormat="1" applyFont="1" applyFill="1" applyBorder="1" applyAlignment="1">
      <alignment horizontal="fill"/>
    </xf>
    <xf numFmtId="0" fontId="7" fillId="0" borderId="0" xfId="0" applyFont="1" applyAlignment="1">
      <alignment horizontal="left"/>
    </xf>
    <xf numFmtId="170" fontId="7" fillId="0" borderId="0" xfId="0" applyNumberFormat="1" applyFont="1"/>
    <xf numFmtId="172" fontId="50" fillId="11" borderId="35" xfId="0" applyNumberFormat="1" applyFont="1" applyFill="1" applyBorder="1" applyAlignment="1">
      <alignment horizontal="fill"/>
    </xf>
    <xf numFmtId="172" fontId="50" fillId="11" borderId="38" xfId="0" applyNumberFormat="1" applyFont="1" applyFill="1" applyBorder="1" applyAlignment="1">
      <alignment horizontal="fill"/>
    </xf>
    <xf numFmtId="172" fontId="50" fillId="11" borderId="39" xfId="0" applyNumberFormat="1" applyFont="1" applyFill="1" applyBorder="1" applyAlignment="1">
      <alignment horizontal="fill"/>
    </xf>
    <xf numFmtId="1" fontId="50" fillId="11" borderId="0" xfId="0" applyNumberFormat="1" applyFont="1" applyFill="1" applyAlignment="1">
      <alignment horizontal="center"/>
    </xf>
    <xf numFmtId="164" fontId="50" fillId="11" borderId="0" xfId="0" applyNumberFormat="1" applyFont="1" applyFill="1"/>
    <xf numFmtId="164" fontId="50" fillId="11" borderId="47" xfId="0" applyNumberFormat="1" applyFont="1" applyFill="1" applyBorder="1"/>
    <xf numFmtId="164" fontId="50" fillId="0" borderId="0" xfId="0" applyNumberFormat="1" applyFont="1"/>
    <xf numFmtId="169" fontId="7" fillId="0" borderId="0" xfId="0" applyNumberFormat="1" applyFont="1"/>
    <xf numFmtId="0" fontId="50" fillId="11" borderId="0" xfId="0" applyFont="1" applyFill="1" applyAlignment="1">
      <alignment horizontal="left"/>
    </xf>
    <xf numFmtId="164" fontId="50" fillId="8" borderId="0" xfId="0" applyNumberFormat="1" applyFont="1" applyFill="1"/>
    <xf numFmtId="164" fontId="50" fillId="13" borderId="0" xfId="0" applyNumberFormat="1" applyFont="1" applyFill="1"/>
    <xf numFmtId="166" fontId="7" fillId="0" borderId="0" xfId="0" applyNumberFormat="1" applyFont="1"/>
    <xf numFmtId="174" fontId="7" fillId="0" borderId="0" xfId="9" applyNumberFormat="1" applyFont="1"/>
    <xf numFmtId="0" fontId="50" fillId="11" borderId="40" xfId="0" quotePrefix="1" applyFont="1" applyFill="1" applyBorder="1"/>
    <xf numFmtId="164" fontId="50" fillId="11" borderId="0" xfId="0" quotePrefix="1" applyNumberFormat="1" applyFont="1" applyFill="1"/>
    <xf numFmtId="0" fontId="52" fillId="11" borderId="40" xfId="0" applyFont="1" applyFill="1" applyBorder="1" applyAlignment="1">
      <alignment horizontal="right"/>
    </xf>
    <xf numFmtId="0" fontId="50" fillId="11" borderId="40" xfId="0" applyFont="1" applyFill="1" applyBorder="1" applyAlignment="1">
      <alignment horizontal="left"/>
    </xf>
    <xf numFmtId="166" fontId="50" fillId="11" borderId="0" xfId="0" applyNumberFormat="1" applyFont="1" applyFill="1" applyAlignment="1">
      <alignment horizontal="center"/>
    </xf>
    <xf numFmtId="0" fontId="73" fillId="11" borderId="40" xfId="0" applyFont="1" applyFill="1" applyBorder="1"/>
    <xf numFmtId="3" fontId="50" fillId="11" borderId="0" xfId="0" applyNumberFormat="1" applyFont="1" applyFill="1"/>
    <xf numFmtId="3" fontId="50" fillId="11" borderId="47" xfId="0" applyNumberFormat="1" applyFont="1" applyFill="1" applyBorder="1"/>
    <xf numFmtId="0" fontId="52" fillId="11" borderId="54" xfId="0" quotePrefix="1" applyFont="1" applyFill="1" applyBorder="1"/>
    <xf numFmtId="166" fontId="50" fillId="11" borderId="9" xfId="0" applyNumberFormat="1" applyFont="1" applyFill="1" applyBorder="1" applyAlignment="1">
      <alignment horizontal="center"/>
    </xf>
    <xf numFmtId="3" fontId="50" fillId="11" borderId="55" xfId="0" applyNumberFormat="1" applyFont="1" applyFill="1" applyBorder="1"/>
    <xf numFmtId="3" fontId="50" fillId="11" borderId="9" xfId="0" quotePrefix="1" applyNumberFormat="1" applyFont="1" applyFill="1" applyBorder="1"/>
    <xf numFmtId="0" fontId="11" fillId="0" borderId="0" xfId="0" applyFont="1" applyAlignment="1">
      <alignment horizontal="right"/>
    </xf>
    <xf numFmtId="166" fontId="7" fillId="0" borderId="0" xfId="0" applyNumberFormat="1" applyFont="1" applyAlignment="1">
      <alignment horizontal="center"/>
    </xf>
    <xf numFmtId="3" fontId="7" fillId="0" borderId="0" xfId="0" applyNumberFormat="1" applyFont="1"/>
    <xf numFmtId="1" fontId="7" fillId="11" borderId="38" xfId="0" applyNumberFormat="1" applyFont="1" applyFill="1" applyBorder="1" applyAlignment="1">
      <alignment horizontal="center"/>
    </xf>
    <xf numFmtId="3" fontId="7" fillId="11" borderId="38" xfId="0" applyNumberFormat="1" applyFont="1" applyFill="1" applyBorder="1"/>
    <xf numFmtId="3" fontId="7" fillId="11" borderId="39" xfId="0" applyNumberFormat="1" applyFont="1" applyFill="1" applyBorder="1"/>
    <xf numFmtId="0" fontId="7" fillId="11" borderId="0" xfId="0" applyFont="1" applyFill="1" applyAlignment="1">
      <alignment horizontal="left"/>
    </xf>
    <xf numFmtId="1" fontId="7" fillId="11" borderId="0" xfId="0" applyNumberFormat="1" applyFont="1" applyFill="1" applyAlignment="1">
      <alignment horizontal="center"/>
    </xf>
    <xf numFmtId="3" fontId="7" fillId="11" borderId="0" xfId="0" applyNumberFormat="1" applyFont="1" applyFill="1"/>
    <xf numFmtId="3" fontId="7" fillId="11" borderId="47" xfId="0" applyNumberFormat="1" applyFont="1" applyFill="1" applyBorder="1"/>
    <xf numFmtId="164" fontId="7" fillId="11" borderId="0" xfId="0" applyNumberFormat="1" applyFont="1" applyFill="1"/>
    <xf numFmtId="0" fontId="18" fillId="11" borderId="0" xfId="0" applyFont="1" applyFill="1"/>
    <xf numFmtId="0" fontId="18" fillId="11" borderId="47" xfId="0" applyFont="1" applyFill="1" applyBorder="1"/>
    <xf numFmtId="0" fontId="7" fillId="11" borderId="40" xfId="0" applyFont="1" applyFill="1" applyBorder="1" applyAlignment="1">
      <alignment horizontal="left"/>
    </xf>
    <xf numFmtId="164" fontId="7" fillId="8" borderId="0" xfId="0" applyNumberFormat="1" applyFont="1" applyFill="1"/>
    <xf numFmtId="164" fontId="7" fillId="11" borderId="9" xfId="0" applyNumberFormat="1" applyFont="1" applyFill="1" applyBorder="1"/>
    <xf numFmtId="0" fontId="18" fillId="11" borderId="9" xfId="0" applyFont="1" applyFill="1" applyBorder="1"/>
    <xf numFmtId="3" fontId="7" fillId="11" borderId="55" xfId="0" applyNumberFormat="1" applyFont="1" applyFill="1" applyBorder="1"/>
    <xf numFmtId="0" fontId="13" fillId="0" borderId="0" xfId="0" applyFont="1" applyAlignment="1">
      <alignment horizontal="left"/>
    </xf>
    <xf numFmtId="0" fontId="7" fillId="0" borderId="0" xfId="0" applyFont="1" applyAlignment="1">
      <alignment horizontal="right"/>
    </xf>
    <xf numFmtId="0" fontId="74" fillId="17" borderId="42" xfId="0" applyFont="1" applyFill="1" applyBorder="1"/>
    <xf numFmtId="0" fontId="50" fillId="17" borderId="1" xfId="0" applyFont="1" applyFill="1" applyBorder="1"/>
    <xf numFmtId="0" fontId="75" fillId="18" borderId="1" xfId="0" applyFont="1" applyFill="1" applyBorder="1"/>
    <xf numFmtId="0" fontId="76" fillId="18" borderId="48" xfId="0" applyFont="1" applyFill="1" applyBorder="1" applyAlignment="1">
      <alignment horizontal="right"/>
    </xf>
    <xf numFmtId="0" fontId="78" fillId="19" borderId="42" xfId="0" applyFont="1" applyFill="1" applyBorder="1" applyAlignment="1">
      <alignment horizontal="left"/>
    </xf>
    <xf numFmtId="0" fontId="79" fillId="19" borderId="1" xfId="0" applyFont="1" applyFill="1" applyBorder="1" applyAlignment="1">
      <alignment horizontal="centerContinuous"/>
    </xf>
    <xf numFmtId="0" fontId="79" fillId="19" borderId="48" xfId="0" applyFont="1" applyFill="1" applyBorder="1" applyAlignment="1">
      <alignment horizontal="centerContinuous"/>
    </xf>
    <xf numFmtId="0" fontId="52" fillId="20" borderId="0" xfId="0" applyFont="1" applyFill="1" applyAlignment="1">
      <alignment horizontal="left"/>
    </xf>
    <xf numFmtId="0" fontId="52" fillId="20" borderId="0" xfId="0" applyFont="1" applyFill="1" applyAlignment="1">
      <alignment horizontal="centerContinuous"/>
    </xf>
    <xf numFmtId="0" fontId="50" fillId="20" borderId="0" xfId="0" applyFont="1" applyFill="1"/>
    <xf numFmtId="0" fontId="50" fillId="20" borderId="0" xfId="0" applyFont="1" applyFill="1" applyAlignment="1">
      <alignment horizontal="left"/>
    </xf>
    <xf numFmtId="0" fontId="52" fillId="20" borderId="0" xfId="0" applyFont="1" applyFill="1"/>
    <xf numFmtId="0" fontId="72" fillId="0" borderId="0" xfId="0" applyFont="1" applyAlignment="1">
      <alignment horizontal="right"/>
    </xf>
    <xf numFmtId="0" fontId="54" fillId="0" borderId="38" xfId="0" applyFont="1" applyBorder="1"/>
    <xf numFmtId="0" fontId="54" fillId="0" borderId="38" xfId="0" applyFont="1" applyBorder="1" applyAlignment="1">
      <alignment horizontal="left"/>
    </xf>
    <xf numFmtId="0" fontId="54" fillId="0" borderId="56" xfId="0" applyFont="1" applyBorder="1" applyAlignment="1">
      <alignment horizontal="left"/>
    </xf>
    <xf numFmtId="0" fontId="54" fillId="0" borderId="57" xfId="0" applyFont="1" applyBorder="1" applyAlignment="1">
      <alignment horizontal="left"/>
    </xf>
    <xf numFmtId="0" fontId="54" fillId="0" borderId="57" xfId="0" applyFont="1" applyBorder="1"/>
    <xf numFmtId="0" fontId="54" fillId="0" borderId="66" xfId="0" applyFont="1" applyBorder="1"/>
    <xf numFmtId="0" fontId="54" fillId="0" borderId="0" xfId="0" applyFont="1" applyAlignment="1">
      <alignment horizontal="right"/>
    </xf>
    <xf numFmtId="3" fontId="54" fillId="0" borderId="0" xfId="0" applyNumberFormat="1" applyFont="1"/>
    <xf numFmtId="0" fontId="54" fillId="0" borderId="0" xfId="0" applyFont="1" applyAlignment="1">
      <alignment horizontal="left"/>
    </xf>
    <xf numFmtId="0" fontId="54" fillId="0" borderId="9" xfId="0" applyFont="1" applyBorder="1"/>
    <xf numFmtId="0" fontId="54" fillId="0" borderId="9" xfId="0" applyFont="1" applyBorder="1" applyAlignment="1">
      <alignment horizontal="left"/>
    </xf>
    <xf numFmtId="0" fontId="80" fillId="0" borderId="38" xfId="0" applyFont="1" applyBorder="1" applyAlignment="1">
      <alignment horizontal="left"/>
    </xf>
    <xf numFmtId="0" fontId="80" fillId="0" borderId="38" xfId="0" applyFont="1" applyBorder="1"/>
    <xf numFmtId="0" fontId="50" fillId="19" borderId="49" xfId="0" applyFont="1" applyFill="1" applyBorder="1"/>
    <xf numFmtId="0" fontId="50" fillId="19" borderId="50" xfId="0" applyFont="1" applyFill="1" applyBorder="1" applyAlignment="1">
      <alignment horizontal="left"/>
    </xf>
    <xf numFmtId="0" fontId="50" fillId="19" borderId="50" xfId="0" applyFont="1" applyFill="1" applyBorder="1"/>
    <xf numFmtId="0" fontId="50" fillId="19" borderId="51" xfId="0" applyFont="1" applyFill="1" applyBorder="1"/>
    <xf numFmtId="0" fontId="50" fillId="0" borderId="53" xfId="0" applyFont="1" applyBorder="1"/>
    <xf numFmtId="0" fontId="52" fillId="19" borderId="0" xfId="0" applyFont="1" applyFill="1" applyAlignment="1">
      <alignment horizontal="left"/>
    </xf>
    <xf numFmtId="0" fontId="52" fillId="19" borderId="0" xfId="0" applyFont="1" applyFill="1"/>
    <xf numFmtId="0" fontId="52" fillId="19" borderId="0" xfId="0" applyFont="1" applyFill="1" applyAlignment="1">
      <alignment horizontal="right"/>
    </xf>
    <xf numFmtId="0" fontId="52" fillId="19" borderId="40" xfId="0" applyFont="1" applyFill="1" applyBorder="1" applyAlignment="1">
      <alignment horizontal="right"/>
    </xf>
    <xf numFmtId="0" fontId="50" fillId="19" borderId="67" xfId="0" applyFont="1" applyFill="1" applyBorder="1"/>
    <xf numFmtId="0" fontId="50" fillId="19" borderId="68" xfId="0" applyFont="1" applyFill="1" applyBorder="1"/>
    <xf numFmtId="0" fontId="50" fillId="19" borderId="9" xfId="0" applyFont="1" applyFill="1" applyBorder="1" applyAlignment="1">
      <alignment horizontal="fill"/>
    </xf>
    <xf numFmtId="0" fontId="50" fillId="19" borderId="54" xfId="0" applyFont="1" applyFill="1" applyBorder="1" applyAlignment="1">
      <alignment horizontal="fill"/>
    </xf>
    <xf numFmtId="0" fontId="50" fillId="19" borderId="69" xfId="0" applyFont="1" applyFill="1" applyBorder="1"/>
    <xf numFmtId="0" fontId="50" fillId="0" borderId="0" xfId="0" applyFont="1" applyAlignment="1">
      <alignment horizontal="left"/>
    </xf>
    <xf numFmtId="0" fontId="50" fillId="0" borderId="40" xfId="0" applyFont="1" applyBorder="1"/>
    <xf numFmtId="0" fontId="50" fillId="0" borderId="67" xfId="0" applyFont="1" applyBorder="1"/>
    <xf numFmtId="0" fontId="50" fillId="0" borderId="53" xfId="0" applyFont="1" applyBorder="1" applyAlignment="1">
      <alignment horizontal="left"/>
    </xf>
    <xf numFmtId="0" fontId="56" fillId="0" borderId="0" xfId="0" applyFont="1"/>
    <xf numFmtId="3" fontId="56" fillId="0" borderId="0" xfId="0" applyNumberFormat="1" applyFont="1"/>
    <xf numFmtId="3" fontId="50" fillId="0" borderId="0" xfId="0" applyNumberFormat="1" applyFont="1"/>
    <xf numFmtId="3" fontId="50" fillId="0" borderId="40" xfId="0" applyNumberFormat="1" applyFont="1" applyBorder="1"/>
    <xf numFmtId="3" fontId="50" fillId="13" borderId="0" xfId="0" applyNumberFormat="1" applyFont="1" applyFill="1"/>
    <xf numFmtId="0" fontId="52" fillId="0" borderId="53" xfId="0" applyFont="1" applyBorder="1" applyAlignment="1">
      <alignment horizontal="left"/>
    </xf>
    <xf numFmtId="0" fontId="50" fillId="0" borderId="70" xfId="0" applyFont="1" applyBorder="1" applyAlignment="1">
      <alignment horizontal="right"/>
    </xf>
    <xf numFmtId="0" fontId="50" fillId="0" borderId="71" xfId="0" applyFont="1" applyBorder="1" applyAlignment="1">
      <alignment horizontal="left"/>
    </xf>
    <xf numFmtId="0" fontId="50" fillId="0" borderId="71" xfId="0" applyFont="1" applyBorder="1"/>
    <xf numFmtId="0" fontId="50" fillId="0" borderId="72" xfId="0" applyFont="1" applyBorder="1"/>
    <xf numFmtId="0" fontId="50" fillId="0" borderId="73" xfId="0" applyFont="1" applyBorder="1"/>
    <xf numFmtId="164" fontId="0" fillId="0" borderId="0" xfId="0" applyNumberFormat="1" applyAlignment="1">
      <alignment horizontal="center"/>
    </xf>
    <xf numFmtId="0" fontId="65" fillId="0" borderId="0" xfId="0" applyFont="1" applyAlignment="1">
      <alignment horizontal="center"/>
    </xf>
    <xf numFmtId="164" fontId="0" fillId="13" borderId="0" xfId="0" applyNumberFormat="1" applyFill="1"/>
    <xf numFmtId="0" fontId="29" fillId="0" borderId="0" xfId="0" applyFont="1" applyAlignment="1">
      <alignment horizontal="left" vertical="center" wrapText="1"/>
    </xf>
    <xf numFmtId="0" fontId="5" fillId="0" borderId="0" xfId="0" applyFont="1" applyAlignment="1">
      <alignment horizontal="left" vertical="center" wrapText="1"/>
    </xf>
    <xf numFmtId="0" fontId="29" fillId="0" borderId="0" xfId="0" applyFont="1" applyAlignment="1">
      <alignment horizontal="left" vertical="center"/>
    </xf>
    <xf numFmtId="0" fontId="0" fillId="0" borderId="0" xfId="0" applyAlignment="1">
      <alignment horizontal="center" vertical="center" wrapText="1"/>
    </xf>
    <xf numFmtId="0" fontId="52" fillId="19" borderId="53" xfId="0" applyFont="1" applyFill="1" applyBorder="1" applyAlignment="1">
      <alignment horizontal="left"/>
    </xf>
    <xf numFmtId="0" fontId="52" fillId="19" borderId="0" xfId="0" applyFont="1" applyFill="1" applyAlignment="1">
      <alignment horizontal="left"/>
    </xf>
    <xf numFmtId="0" fontId="50" fillId="0" borderId="53" xfId="0" applyFont="1" applyBorder="1"/>
    <xf numFmtId="0" fontId="50" fillId="0" borderId="0" xfId="0" applyFont="1"/>
    <xf numFmtId="0" fontId="77" fillId="0" borderId="13" xfId="0" applyFont="1" applyBorder="1"/>
    <xf numFmtId="0" fontId="77" fillId="0" borderId="0" xfId="0" applyFont="1"/>
    <xf numFmtId="0" fontId="53" fillId="0" borderId="13" xfId="0" applyFont="1" applyBorder="1"/>
    <xf numFmtId="0" fontId="53" fillId="0" borderId="0" xfId="0" applyFont="1"/>
    <xf numFmtId="0" fontId="54" fillId="0" borderId="38" xfId="0" applyFont="1" applyBorder="1" applyAlignment="1">
      <alignment horizontal="center"/>
    </xf>
    <xf numFmtId="0" fontId="54" fillId="0" borderId="0" xfId="0" applyFont="1"/>
    <xf numFmtId="0" fontId="52" fillId="19" borderId="50" xfId="0" applyFont="1" applyFill="1" applyBorder="1" applyAlignment="1">
      <alignment horizontal="center"/>
    </xf>
    <xf numFmtId="0" fontId="52" fillId="19" borderId="60" xfId="0" applyFont="1" applyFill="1" applyBorder="1" applyAlignment="1">
      <alignment horizontal="center"/>
    </xf>
    <xf numFmtId="0" fontId="4" fillId="12" borderId="4" xfId="0" applyFont="1" applyFill="1" applyBorder="1" applyAlignment="1">
      <alignment wrapText="1"/>
    </xf>
    <xf numFmtId="0" fontId="71" fillId="12" borderId="4" xfId="0" applyFont="1" applyFill="1" applyBorder="1"/>
    <xf numFmtId="0" fontId="11" fillId="16" borderId="4" xfId="0" applyFont="1" applyFill="1" applyBorder="1" applyAlignment="1">
      <alignment horizontal="left"/>
    </xf>
    <xf numFmtId="0" fontId="0" fillId="0" borderId="4" xfId="0" applyBorder="1"/>
    <xf numFmtId="0" fontId="11" fillId="16" borderId="4" xfId="0" quotePrefix="1" applyFont="1" applyFill="1" applyBorder="1" applyAlignment="1">
      <alignment horizontal="left"/>
    </xf>
    <xf numFmtId="0" fontId="29" fillId="0" borderId="0" xfId="0" applyFont="1" applyAlignment="1">
      <alignment horizontal="left" wrapText="1"/>
    </xf>
    <xf numFmtId="0" fontId="29" fillId="0" borderId="0" xfId="0" applyFont="1" applyAlignment="1">
      <alignment horizontal="left"/>
    </xf>
    <xf numFmtId="0" fontId="38" fillId="0" borderId="42" xfId="0" applyFont="1" applyBorder="1" applyAlignment="1" applyProtection="1">
      <alignment horizontal="left" vertical="center" wrapText="1"/>
      <protection hidden="1"/>
    </xf>
    <xf numFmtId="0" fontId="38" fillId="0" borderId="1" xfId="0" applyFont="1" applyBorder="1" applyAlignment="1" applyProtection="1">
      <alignment horizontal="left" vertical="center" wrapText="1"/>
      <protection hidden="1"/>
    </xf>
    <xf numFmtId="0" fontId="38" fillId="0" borderId="42" xfId="0" applyFont="1" applyBorder="1" applyAlignment="1" applyProtection="1">
      <alignment horizontal="left" vertical="center"/>
      <protection hidden="1"/>
    </xf>
    <xf numFmtId="0" fontId="38" fillId="0" borderId="1" xfId="0" applyFont="1" applyBorder="1" applyAlignment="1" applyProtection="1">
      <alignment horizontal="left" vertical="center"/>
      <protection hidden="1"/>
    </xf>
    <xf numFmtId="0" fontId="47" fillId="0" borderId="42" xfId="0" applyFont="1" applyBorder="1" applyAlignment="1" applyProtection="1">
      <alignment horizontal="left" vertical="center" wrapText="1"/>
      <protection hidden="1"/>
    </xf>
    <xf numFmtId="0" fontId="47" fillId="0" borderId="1" xfId="0" applyFont="1" applyBorder="1" applyAlignment="1" applyProtection="1">
      <alignment horizontal="left" vertical="center" wrapText="1"/>
      <protection hidden="1"/>
    </xf>
    <xf numFmtId="0" fontId="37" fillId="0" borderId="0" xfId="1" applyFont="1" applyAlignment="1" applyProtection="1">
      <alignment horizontal="left"/>
      <protection hidden="1"/>
    </xf>
    <xf numFmtId="0" fontId="37" fillId="0" borderId="36" xfId="0" applyFont="1" applyBorder="1" applyAlignment="1" applyProtection="1">
      <alignment horizontal="left" vertical="center"/>
      <protection hidden="1"/>
    </xf>
    <xf numFmtId="0" fontId="37" fillId="0" borderId="29" xfId="0" applyFont="1" applyBorder="1" applyAlignment="1" applyProtection="1">
      <alignment horizontal="left" vertical="center"/>
      <protection hidden="1"/>
    </xf>
    <xf numFmtId="0" fontId="7" fillId="11" borderId="38" xfId="63" applyFill="1" applyBorder="1" applyAlignment="1">
      <alignment horizontal="center"/>
    </xf>
    <xf numFmtId="172" fontId="52" fillId="9" borderId="35" xfId="63" applyNumberFormat="1" applyFont="1" applyFill="1" applyBorder="1" applyAlignment="1">
      <alignment horizontal="center"/>
    </xf>
    <xf numFmtId="172" fontId="52" fillId="9" borderId="38" xfId="63" applyNumberFormat="1" applyFont="1" applyFill="1" applyBorder="1" applyAlignment="1">
      <alignment horizontal="center"/>
    </xf>
    <xf numFmtId="172" fontId="52" fillId="9" borderId="39" xfId="63" applyNumberFormat="1" applyFont="1" applyFill="1" applyBorder="1" applyAlignment="1">
      <alignment horizontal="center"/>
    </xf>
    <xf numFmtId="0" fontId="52" fillId="9" borderId="60" xfId="63" applyFont="1" applyFill="1" applyBorder="1" applyAlignment="1">
      <alignment horizontal="center"/>
    </xf>
    <xf numFmtId="0" fontId="52" fillId="9" borderId="50" xfId="63" applyFont="1" applyFill="1" applyBorder="1" applyAlignment="1">
      <alignment horizontal="center"/>
    </xf>
    <xf numFmtId="0" fontId="7" fillId="11" borderId="38" xfId="0" applyFont="1" applyFill="1" applyBorder="1" applyAlignment="1">
      <alignment horizontal="center"/>
    </xf>
    <xf numFmtId="172" fontId="52" fillId="9" borderId="35" xfId="0" applyNumberFormat="1" applyFont="1" applyFill="1" applyBorder="1" applyAlignment="1">
      <alignment horizontal="center"/>
    </xf>
    <xf numFmtId="172" fontId="52" fillId="9" borderId="38" xfId="0" applyNumberFormat="1" applyFont="1" applyFill="1" applyBorder="1" applyAlignment="1">
      <alignment horizontal="center"/>
    </xf>
    <xf numFmtId="172" fontId="52" fillId="9" borderId="39" xfId="0" applyNumberFormat="1" applyFont="1" applyFill="1" applyBorder="1" applyAlignment="1">
      <alignment horizontal="center"/>
    </xf>
    <xf numFmtId="0" fontId="52" fillId="9" borderId="60" xfId="0" applyFont="1" applyFill="1" applyBorder="1" applyAlignment="1">
      <alignment horizontal="center"/>
    </xf>
    <xf numFmtId="0" fontId="52" fillId="9" borderId="50" xfId="0" applyFont="1" applyFill="1" applyBorder="1" applyAlignment="1">
      <alignment horizontal="center"/>
    </xf>
    <xf numFmtId="0" fontId="17" fillId="0" borderId="0" xfId="67" applyFont="1" applyAlignment="1">
      <alignment horizontal="center" wrapText="1"/>
    </xf>
    <xf numFmtId="0" fontId="17" fillId="0" borderId="10" xfId="67" applyFont="1" applyBorder="1" applyAlignment="1">
      <alignment horizontal="center" wrapText="1"/>
    </xf>
  </cellXfs>
  <cellStyles count="68">
    <cellStyle name="%" xfId="2" xr:uid="{00000000-0005-0000-0000-000000000000}"/>
    <cellStyle name="% 2" xfId="3" xr:uid="{00000000-0005-0000-0000-000001000000}"/>
    <cellStyle name="% 2 2" xfId="4" xr:uid="{00000000-0005-0000-0000-000002000000}"/>
    <cellStyle name="]_x000d__x000a_Zoomed=1_x000d__x000a_Row=0_x000d__x000a_Column=0_x000d__x000a_Height=0_x000d__x000a_Width=0_x000d__x000a_FontName=FoxFont_x000d__x000a_FontStyle=0_x000d__x000a_FontSize=9_x000d__x000a_PrtFontName=FoxPrin" xfId="5" xr:uid="{00000000-0005-0000-0000-000003000000}"/>
    <cellStyle name="0,0_x000d__x000d_NA_x000d__x000d_" xfId="6" xr:uid="{00000000-0005-0000-0000-000004000000}"/>
    <cellStyle name="0,0_x000d__x000d_NA_x000d__x000d_ 2" xfId="7" xr:uid="{00000000-0005-0000-0000-000005000000}"/>
    <cellStyle name="Comma 2" xfId="8" xr:uid="{00000000-0005-0000-0000-000006000000}"/>
    <cellStyle name="Comma 3" xfId="9" xr:uid="{00000000-0005-0000-0000-000007000000}"/>
    <cellStyle name="Comma 3 2" xfId="60" xr:uid="{00000000-0005-0000-0000-000008000000}"/>
    <cellStyle name="Comma 4" xfId="10" xr:uid="{00000000-0005-0000-0000-000009000000}"/>
    <cellStyle name="Comma 5" xfId="61" xr:uid="{00000000-0005-0000-0000-00000A000000}"/>
    <cellStyle name="Currency 2" xfId="11" xr:uid="{00000000-0005-0000-0000-00000B000000}"/>
    <cellStyle name="Estimated" xfId="12" xr:uid="{00000000-0005-0000-0000-00000C000000}"/>
    <cellStyle name="external input" xfId="13" xr:uid="{00000000-0005-0000-0000-00000D000000}"/>
    <cellStyle name="Grant" xfId="14" xr:uid="{00000000-0005-0000-0000-00000E000000}"/>
    <cellStyle name="Header" xfId="15" xr:uid="{00000000-0005-0000-0000-00000F000000}"/>
    <cellStyle name="HeaderGrant" xfId="16" xr:uid="{00000000-0005-0000-0000-000010000000}"/>
    <cellStyle name="HeaderGrant 2" xfId="17" xr:uid="{00000000-0005-0000-0000-000011000000}"/>
    <cellStyle name="HeaderLEA" xfId="18" xr:uid="{00000000-0005-0000-0000-000012000000}"/>
    <cellStyle name="Imported" xfId="19" xr:uid="{00000000-0005-0000-0000-000013000000}"/>
    <cellStyle name="LEAName" xfId="20" xr:uid="{00000000-0005-0000-0000-000014000000}"/>
    <cellStyle name="LEAName 2" xfId="21" xr:uid="{00000000-0005-0000-0000-000015000000}"/>
    <cellStyle name="LEANumber" xfId="22" xr:uid="{00000000-0005-0000-0000-000016000000}"/>
    <cellStyle name="LEANumber 2" xfId="23" xr:uid="{00000000-0005-0000-0000-000017000000}"/>
    <cellStyle name="log projection" xfId="24" xr:uid="{00000000-0005-0000-0000-000018000000}"/>
    <cellStyle name="Normal" xfId="0" builtinId="0"/>
    <cellStyle name="Normal 10" xfId="25" xr:uid="{00000000-0005-0000-0000-00001A000000}"/>
    <cellStyle name="Normal 11" xfId="62" xr:uid="{00000000-0005-0000-0000-00001B000000}"/>
    <cellStyle name="Normal 12" xfId="63" xr:uid="{00000000-0005-0000-0000-00001C000000}"/>
    <cellStyle name="Normal 13" xfId="67" xr:uid="{57124206-1E78-426E-8865-1F8BDC79D0E4}"/>
    <cellStyle name="Normal 2" xfId="26" xr:uid="{00000000-0005-0000-0000-00001D000000}"/>
    <cellStyle name="Normal 2 2" xfId="27" xr:uid="{00000000-0005-0000-0000-00001E000000}"/>
    <cellStyle name="Normal 2 2 2" xfId="28" xr:uid="{00000000-0005-0000-0000-00001F000000}"/>
    <cellStyle name="Normal 2 2 3" xfId="29" xr:uid="{00000000-0005-0000-0000-000020000000}"/>
    <cellStyle name="Normal 2 3" xfId="30" xr:uid="{00000000-0005-0000-0000-000021000000}"/>
    <cellStyle name="Normal 2 4" xfId="64" xr:uid="{00000000-0005-0000-0000-000022000000}"/>
    <cellStyle name="Normal 3" xfId="31" xr:uid="{00000000-0005-0000-0000-000023000000}"/>
    <cellStyle name="Normal 3 2" xfId="32" xr:uid="{00000000-0005-0000-0000-000024000000}"/>
    <cellStyle name="Normal 4" xfId="33" xr:uid="{00000000-0005-0000-0000-000025000000}"/>
    <cellStyle name="Normal 4 2" xfId="34" xr:uid="{00000000-0005-0000-0000-000026000000}"/>
    <cellStyle name="Normal 5" xfId="35" xr:uid="{00000000-0005-0000-0000-000027000000}"/>
    <cellStyle name="Normal 5 2" xfId="36" xr:uid="{00000000-0005-0000-0000-000028000000}"/>
    <cellStyle name="Normal 6" xfId="37" xr:uid="{00000000-0005-0000-0000-000029000000}"/>
    <cellStyle name="Normal 7" xfId="38" xr:uid="{00000000-0005-0000-0000-00002A000000}"/>
    <cellStyle name="Normal 8" xfId="39" xr:uid="{00000000-0005-0000-0000-00002B000000}"/>
    <cellStyle name="Normal 9" xfId="40" xr:uid="{00000000-0005-0000-0000-00002C000000}"/>
    <cellStyle name="Normal_0242 1998-99 ESTIMATE" xfId="1" xr:uid="{00000000-0005-0000-0000-00002D000000}"/>
    <cellStyle name="Normal_Special Schools - Band Descriptors" xfId="41" xr:uid="{00000000-0005-0000-0000-00002E000000}"/>
    <cellStyle name="Number" xfId="42" xr:uid="{00000000-0005-0000-0000-00002F000000}"/>
    <cellStyle name="Number 2" xfId="43" xr:uid="{00000000-0005-0000-0000-000030000000}"/>
    <cellStyle name="Percent" xfId="66" builtinId="5"/>
    <cellStyle name="Percent 2" xfId="65" xr:uid="{00000000-0005-0000-0000-000031000000}"/>
    <cellStyle name="provisional PN158/97" xfId="44" xr:uid="{00000000-0005-0000-0000-000032000000}"/>
    <cellStyle name="SAPBEXaggData" xfId="45" xr:uid="{00000000-0005-0000-0000-000033000000}"/>
    <cellStyle name="SAPBEXchaText" xfId="46" xr:uid="{00000000-0005-0000-0000-000034000000}"/>
    <cellStyle name="SAPBEXHLevel0" xfId="47" xr:uid="{00000000-0005-0000-0000-000035000000}"/>
    <cellStyle name="SAPBEXHLevel2" xfId="48" xr:uid="{00000000-0005-0000-0000-000036000000}"/>
    <cellStyle name="SAPBEXHLevel3" xfId="49" xr:uid="{00000000-0005-0000-0000-000037000000}"/>
    <cellStyle name="SAPBEXstdItem" xfId="50" xr:uid="{00000000-0005-0000-0000-000038000000}"/>
    <cellStyle name="SAPBEXstdItemX" xfId="51" xr:uid="{00000000-0005-0000-0000-000039000000}"/>
    <cellStyle name="SAPBEXtitle" xfId="52" xr:uid="{00000000-0005-0000-0000-00003A000000}"/>
    <cellStyle name="Style 1" xfId="53" xr:uid="{00000000-0005-0000-0000-00003B000000}"/>
    <cellStyle name="sub" xfId="54" xr:uid="{00000000-0005-0000-0000-00003C000000}"/>
    <cellStyle name="table imported" xfId="55" xr:uid="{00000000-0005-0000-0000-00003D000000}"/>
    <cellStyle name="table sum" xfId="56" xr:uid="{00000000-0005-0000-0000-00003E000000}"/>
    <cellStyle name="table values" xfId="57" xr:uid="{00000000-0005-0000-0000-00003F000000}"/>
    <cellStyle name="u5shares" xfId="58" xr:uid="{00000000-0005-0000-0000-000040000000}"/>
    <cellStyle name="Variable assumptions" xfId="59" xr:uid="{00000000-0005-0000-0000-000041000000}"/>
  </cellStyles>
  <dxfs count="6">
    <dxf>
      <fill>
        <patternFill>
          <bgColor theme="6" tint="0.39994506668294322"/>
        </patternFill>
      </fill>
    </dxf>
    <dxf>
      <font>
        <color rgb="FF006100"/>
      </font>
      <fill>
        <patternFill>
          <bgColor rgb="FFC6EFCE"/>
        </patternFill>
      </fill>
    </dxf>
    <dxf>
      <fill>
        <patternFill>
          <bgColor theme="6" tint="0.39994506668294322"/>
        </patternFill>
      </fill>
    </dxf>
    <dxf>
      <fill>
        <patternFill>
          <bgColor theme="6" tint="0.59996337778862885"/>
        </patternFill>
      </fill>
    </dxf>
    <dxf>
      <fill>
        <patternFill>
          <bgColor theme="6" tint="0.39994506668294322"/>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tyles" Target="styles.xml"/><Relationship Id="rId35" Type="http://schemas.openxmlformats.org/officeDocument/2006/relationships/customXml" Target="../customXml/item2.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3</xdr:col>
      <xdr:colOff>1703295</xdr:colOff>
      <xdr:row>9</xdr:row>
      <xdr:rowOff>1</xdr:rowOff>
    </xdr:from>
    <xdr:to>
      <xdr:col>4</xdr:col>
      <xdr:colOff>1</xdr:colOff>
      <xdr:row>14</xdr:row>
      <xdr:rowOff>145677</xdr:rowOff>
    </xdr:to>
    <xdr:sp macro="" textlink="">
      <xdr:nvSpPr>
        <xdr:cNvPr id="2" name="Right Brace 1">
          <a:extLst>
            <a:ext uri="{FF2B5EF4-FFF2-40B4-BE49-F238E27FC236}">
              <a16:creationId xmlns:a16="http://schemas.microsoft.com/office/drawing/2014/main" id="{00000000-0008-0000-0500-000002000000}"/>
            </a:ext>
          </a:extLst>
        </xdr:cNvPr>
        <xdr:cNvSpPr/>
      </xdr:nvSpPr>
      <xdr:spPr>
        <a:xfrm>
          <a:off x="8304120" y="1790701"/>
          <a:ext cx="468406" cy="109817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11</xdr:row>
      <xdr:rowOff>0</xdr:rowOff>
    </xdr:from>
    <xdr:to>
      <xdr:col>1</xdr:col>
      <xdr:colOff>1176618</xdr:colOff>
      <xdr:row>14</xdr:row>
      <xdr:rowOff>0</xdr:rowOff>
    </xdr:to>
    <xdr:sp macro="" textlink="">
      <xdr:nvSpPr>
        <xdr:cNvPr id="3" name="Right Brace 2">
          <a:extLst>
            <a:ext uri="{FF2B5EF4-FFF2-40B4-BE49-F238E27FC236}">
              <a16:creationId xmlns:a16="http://schemas.microsoft.com/office/drawing/2014/main" id="{00000000-0008-0000-0500-000003000000}"/>
            </a:ext>
          </a:extLst>
        </xdr:cNvPr>
        <xdr:cNvSpPr/>
      </xdr:nvSpPr>
      <xdr:spPr>
        <a:xfrm>
          <a:off x="5090273" y="2171700"/>
          <a:ext cx="324970" cy="571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3</xdr:col>
      <xdr:colOff>1703295</xdr:colOff>
      <xdr:row>7</xdr:row>
      <xdr:rowOff>1</xdr:rowOff>
    </xdr:from>
    <xdr:to>
      <xdr:col>4</xdr:col>
      <xdr:colOff>1</xdr:colOff>
      <xdr:row>11</xdr:row>
      <xdr:rowOff>145677</xdr:rowOff>
    </xdr:to>
    <xdr:sp macro="" textlink="">
      <xdr:nvSpPr>
        <xdr:cNvPr id="6" name="Right Brace 5">
          <a:extLst>
            <a:ext uri="{FF2B5EF4-FFF2-40B4-BE49-F238E27FC236}">
              <a16:creationId xmlns:a16="http://schemas.microsoft.com/office/drawing/2014/main" id="{A63E75D7-0A24-4112-9432-0637F81414C3}"/>
            </a:ext>
          </a:extLst>
        </xdr:cNvPr>
        <xdr:cNvSpPr/>
      </xdr:nvSpPr>
      <xdr:spPr>
        <a:xfrm>
          <a:off x="8621620" y="1400176"/>
          <a:ext cx="1284381" cy="942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9</xdr:row>
      <xdr:rowOff>0</xdr:rowOff>
    </xdr:from>
    <xdr:to>
      <xdr:col>1</xdr:col>
      <xdr:colOff>1176618</xdr:colOff>
      <xdr:row>11</xdr:row>
      <xdr:rowOff>0</xdr:rowOff>
    </xdr:to>
    <xdr:sp macro="" textlink="">
      <xdr:nvSpPr>
        <xdr:cNvPr id="7" name="Right Brace 6">
          <a:extLst>
            <a:ext uri="{FF2B5EF4-FFF2-40B4-BE49-F238E27FC236}">
              <a16:creationId xmlns:a16="http://schemas.microsoft.com/office/drawing/2014/main" id="{E88BEC88-59E7-42F6-A422-F3E87140BCB7}"/>
            </a:ext>
          </a:extLst>
        </xdr:cNvPr>
        <xdr:cNvSpPr/>
      </xdr:nvSpPr>
      <xdr:spPr>
        <a:xfrm>
          <a:off x="5287123" y="1800225"/>
          <a:ext cx="32497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3</xdr:col>
      <xdr:colOff>1703295</xdr:colOff>
      <xdr:row>7</xdr:row>
      <xdr:rowOff>1</xdr:rowOff>
    </xdr:from>
    <xdr:to>
      <xdr:col>4</xdr:col>
      <xdr:colOff>1</xdr:colOff>
      <xdr:row>11</xdr:row>
      <xdr:rowOff>145677</xdr:rowOff>
    </xdr:to>
    <xdr:sp macro="" textlink="">
      <xdr:nvSpPr>
        <xdr:cNvPr id="4" name="Right Brace 3">
          <a:extLst>
            <a:ext uri="{FF2B5EF4-FFF2-40B4-BE49-F238E27FC236}">
              <a16:creationId xmlns:a16="http://schemas.microsoft.com/office/drawing/2014/main" id="{B385875F-D97E-441D-A57B-7C9322E84366}"/>
            </a:ext>
          </a:extLst>
        </xdr:cNvPr>
        <xdr:cNvSpPr/>
      </xdr:nvSpPr>
      <xdr:spPr>
        <a:xfrm>
          <a:off x="8621620" y="1400176"/>
          <a:ext cx="1284381" cy="942601"/>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twoCellAnchor>
    <xdr:from>
      <xdr:col>1</xdr:col>
      <xdr:colOff>851648</xdr:colOff>
      <xdr:row>9</xdr:row>
      <xdr:rowOff>0</xdr:rowOff>
    </xdr:from>
    <xdr:to>
      <xdr:col>1</xdr:col>
      <xdr:colOff>1176618</xdr:colOff>
      <xdr:row>11</xdr:row>
      <xdr:rowOff>0</xdr:rowOff>
    </xdr:to>
    <xdr:sp macro="" textlink="">
      <xdr:nvSpPr>
        <xdr:cNvPr id="5" name="Right Brace 4">
          <a:extLst>
            <a:ext uri="{FF2B5EF4-FFF2-40B4-BE49-F238E27FC236}">
              <a16:creationId xmlns:a16="http://schemas.microsoft.com/office/drawing/2014/main" id="{8F894BA2-383F-4C09-AD79-5CAB898B87DA}"/>
            </a:ext>
          </a:extLst>
        </xdr:cNvPr>
        <xdr:cNvSpPr/>
      </xdr:nvSpPr>
      <xdr:spPr>
        <a:xfrm>
          <a:off x="5287123" y="1800225"/>
          <a:ext cx="324970" cy="4000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GB"/>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mp.lincolnshire.gov.uk/SINGLE%20FORMULA/Maintained%20Nursery%20Schools%20&amp;%20Nursery%20Classes/Nursery%20Classes/Documents%20and%20Settings/TEMP/Desktop/MP%20-%20Deprivation%20-%20Complete%203_4sFinal%20Settings%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rasd25\public\AcademyDataBank\Academic%20Year%202010-11\LACSEG\AY1011%20-%20LACSEG%20Model%20v2.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imp.lincolnshire.gov.uk/Documents%20and%20Settings/patrick.heppenstall/Local%20Settings/Temporary%20Internet%20Files/OLK43/FINPLN11%20SPECIAL%202010-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estimated%20dsg%20allocation%20tool.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imp.lincolnshire.gov.uk/Documents%20and%20Settings/Bill/Local%20Settings/Temporary%20Internet%20Files/OLKB/School%20Development%20Grant%20Master.xls"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https://lincolnshirecc.sharepoint.com/sites/FinancialServices/Childrens/Children's%20Education/Head%20of%20Service%20for%20Inclusion%20(Kate%20Capel)/Pilgrim%20School/Pilgrim%20School%202023-24.xlsx" TargetMode="External"/><Relationship Id="rId1" Type="http://schemas.openxmlformats.org/officeDocument/2006/relationships/externalLinkPath" Target="Pilgrim%20School%202023-24.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https://lincolnshirecc.sharepoint.com/sites/FinancialServices/All%20Teams%20%20Shared%20Work/Salary%20Scales/Schools%20Salary%20Scales/Salary%20Scales%202023-24/Teaching%20Assistants%20Under%205%20Years%20Salary%20Scales%202023-24%20Updated.xlsx" TargetMode="External"/><Relationship Id="rId1" Type="http://schemas.openxmlformats.org/officeDocument/2006/relationships/externalLinkPath" Target="/sites/FinancialServices/All%20Teams%20%20Shared%20Work/Salary%20Scales/Schools%20Salary%20Scales/Salary%20Scales%202023-24/Teaching%20Assistants%20Under%205%20Years%20Salary%20Scales%202023-24%20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mp.lincolnshire.gov.uk/Documents%20and%20Settings/Mark.Popplewell/Local%20Settings/Temporary%20Internet%20Files/OLK1A/Copy%20of%20DSG%20baseline%20estimates%20final%201011%20tool%20with%20Academy%20da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mp.lincolnshire.gov.uk/Schools%20&amp;%20Mergers/BLYTON%20CUM%20LAUGHTON/Blyton%20Cum%20Laughton%202009-2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imp.lincolnshire.gov.uk/SRM1/ORD/Academies/Replication%20of%2005-06%20Formulas/holdback/2ary%20holdback%200506%20benchmarking%20230805%20v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rasd25\public\Academic%20Year%202006-07\Holdback\AY0607%202ary%20holdback%200506%20excl%20grants%20v1.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imp.lincolnshire.gov.uk/Users/mark.popplewell/AppData/Local/Microsoft/Windows/Temporary%20Internet%20Files/Content.Outlook/5L0QRJG8/925_HNPPlaceDataChecking%20v4%20note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imp.lincolnshire.gov.uk/Documents%20and%20Settings/tony.warnock/Local%20Settings/Temporary%20Internet%20Files/OLK8/Performance%20Management%20calculati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mp.lincolnshire.gov.uk/PIMD/Projects/DSG%20Estimates/2006/Working%20Files/2007-08%20pupil%20number%20tool-Oct%2006%20v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rasd25\public\STR1\CTCs\CTC%202005-2006\Models\CTC%20model%202005-6%20fringe%20chan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List"/>
      <sheetName val="Pivot"/>
      <sheetName val="Sheet1"/>
      <sheetName val="Detailed_Output"/>
      <sheetName val="Detailed_Output (2)"/>
    </sheetNames>
    <sheetDataSet>
      <sheetData sheetId="0" refreshError="1"/>
      <sheetData sheetId="1" refreshError="1"/>
      <sheetData sheetId="2" refreshError="1"/>
      <sheetData sheetId="3">
        <row r="4">
          <cell r="A4" t="str">
            <v>SchoolURN</v>
          </cell>
          <cell r="B4" t="str">
            <v>SchoolName</v>
          </cell>
          <cell r="C4" t="str">
            <v>Community Special School</v>
          </cell>
          <cell r="D4" t="str">
            <v>Independent School</v>
          </cell>
          <cell r="E4" t="str">
            <v>Maintained Academies</v>
          </cell>
          <cell r="F4" t="str">
            <v>Maintained Community</v>
          </cell>
          <cell r="G4" t="str">
            <v>Maintained Foundation</v>
          </cell>
          <cell r="H4" t="str">
            <v>Maintained Nursery</v>
          </cell>
          <cell r="I4" t="str">
            <v>Maintained Voluntary Aided</v>
          </cell>
          <cell r="J4" t="str">
            <v>Maintained Voluntary Controlled</v>
          </cell>
          <cell r="K4" t="str">
            <v>Private Voluntary EY Setting</v>
          </cell>
          <cell r="L4" t="str">
            <v>25% Dep 3-4s</v>
          </cell>
          <cell r="M4" t="str">
            <v>Total 3-4s</v>
          </cell>
          <cell r="N4" t="str">
            <v>% 25% Depr</v>
          </cell>
          <cell r="O4" t="str">
            <v>No. Nursery Places (per session)</v>
          </cell>
          <cell r="P4" t="str">
            <v>Total Nursery Places</v>
          </cell>
          <cell r="Q4" t="str">
            <v>PVI  Age Range</v>
          </cell>
          <cell r="R4" t="str">
            <v>Max Under 2</v>
          </cell>
          <cell r="S4" t="str">
            <v>Max Under 3</v>
          </cell>
          <cell r="T4" t="str">
            <v>% Nursery Places Filled</v>
          </cell>
        </row>
        <row r="5">
          <cell r="A5">
            <v>9251005</v>
          </cell>
          <cell r="B5" t="str">
            <v>Lincoln, St. Giles Nursery School</v>
          </cell>
          <cell r="H5">
            <v>110</v>
          </cell>
          <cell r="L5">
            <v>110</v>
          </cell>
          <cell r="M5">
            <v>126</v>
          </cell>
          <cell r="N5">
            <v>0.87301587301587302</v>
          </cell>
        </row>
        <row r="6">
          <cell r="A6">
            <v>9251012</v>
          </cell>
          <cell r="B6" t="str">
            <v>Boston Nursery School</v>
          </cell>
          <cell r="H6">
            <v>56</v>
          </cell>
          <cell r="L6">
            <v>56</v>
          </cell>
          <cell r="M6">
            <v>85</v>
          </cell>
          <cell r="N6">
            <v>0.6588235294117647</v>
          </cell>
          <cell r="O6">
            <v>20</v>
          </cell>
          <cell r="P6">
            <v>40</v>
          </cell>
          <cell r="Q6" t="str">
            <v>2-4</v>
          </cell>
          <cell r="T6">
            <v>2.125</v>
          </cell>
        </row>
        <row r="7">
          <cell r="A7">
            <v>9253508</v>
          </cell>
          <cell r="B7" t="str">
            <v>Lincoln Ermine Primary School</v>
          </cell>
          <cell r="F7">
            <v>62.82352941176471</v>
          </cell>
          <cell r="L7">
            <v>62.82352941176471</v>
          </cell>
          <cell r="M7">
            <v>72</v>
          </cell>
          <cell r="N7">
            <v>0.87254901960784315</v>
          </cell>
          <cell r="O7">
            <v>33</v>
          </cell>
          <cell r="P7">
            <v>66</v>
          </cell>
          <cell r="Q7" t="str">
            <v>0-7</v>
          </cell>
          <cell r="R7">
            <v>9</v>
          </cell>
          <cell r="T7">
            <v>1.0909090909090908</v>
          </cell>
        </row>
        <row r="8">
          <cell r="A8">
            <v>9256905</v>
          </cell>
          <cell r="B8" t="str">
            <v>The Priory Witham Academy</v>
          </cell>
          <cell r="E8">
            <v>57.89320388349514</v>
          </cell>
          <cell r="L8">
            <v>57.89320388349514</v>
          </cell>
          <cell r="M8">
            <v>67</v>
          </cell>
          <cell r="N8">
            <v>0.86407766990291257</v>
          </cell>
        </row>
        <row r="9">
          <cell r="A9">
            <v>9252234</v>
          </cell>
          <cell r="B9" t="str">
            <v>Boston Carlton Road Primary School</v>
          </cell>
          <cell r="F9">
            <v>44.8</v>
          </cell>
          <cell r="L9">
            <v>44.8</v>
          </cell>
          <cell r="M9">
            <v>56</v>
          </cell>
          <cell r="N9">
            <v>0.79999999999999993</v>
          </cell>
        </row>
        <row r="10">
          <cell r="A10">
            <v>9252190</v>
          </cell>
          <cell r="B10" t="str">
            <v>Skegness Infant School</v>
          </cell>
          <cell r="F10">
            <v>49.787234042553195</v>
          </cell>
          <cell r="L10">
            <v>49.787234042553195</v>
          </cell>
          <cell r="M10">
            <v>52</v>
          </cell>
          <cell r="N10">
            <v>0.95744680851063835</v>
          </cell>
        </row>
        <row r="11">
          <cell r="A11">
            <v>9252124</v>
          </cell>
          <cell r="B11" t="str">
            <v>Lincoln Monks Abbey Primary School</v>
          </cell>
          <cell r="F11">
            <v>48.486486486486484</v>
          </cell>
          <cell r="L11">
            <v>48.486486486486484</v>
          </cell>
          <cell r="M11">
            <v>52</v>
          </cell>
          <cell r="N11">
            <v>0.93243243243243235</v>
          </cell>
        </row>
        <row r="12">
          <cell r="A12">
            <v>9252191</v>
          </cell>
          <cell r="B12" t="str">
            <v>Skegness Seathorne Primary School</v>
          </cell>
          <cell r="F12">
            <v>47.816091954022987</v>
          </cell>
          <cell r="L12">
            <v>47.816091954022987</v>
          </cell>
          <cell r="M12">
            <v>52</v>
          </cell>
          <cell r="N12">
            <v>0.91954022988505746</v>
          </cell>
          <cell r="O12">
            <v>52</v>
          </cell>
          <cell r="P12">
            <v>52</v>
          </cell>
          <cell r="T12">
            <v>1</v>
          </cell>
        </row>
        <row r="13">
          <cell r="A13">
            <v>9252208</v>
          </cell>
          <cell r="B13" t="str">
            <v>Gains Hillcrest Comm Inf &amp; Nurs. School</v>
          </cell>
          <cell r="F13">
            <v>37.865853658536587</v>
          </cell>
          <cell r="L13">
            <v>37.865853658536587</v>
          </cell>
          <cell r="M13">
            <v>45</v>
          </cell>
          <cell r="N13">
            <v>0.84146341463414642</v>
          </cell>
          <cell r="O13">
            <v>50</v>
          </cell>
          <cell r="P13">
            <v>100</v>
          </cell>
          <cell r="Q13" t="str">
            <v>0-7</v>
          </cell>
          <cell r="R13">
            <v>14</v>
          </cell>
          <cell r="T13">
            <v>0.45</v>
          </cell>
        </row>
        <row r="14">
          <cell r="A14">
            <v>9255219</v>
          </cell>
          <cell r="B14" t="str">
            <v>The Lancaster School</v>
          </cell>
          <cell r="G14">
            <v>28.093333333333334</v>
          </cell>
          <cell r="L14">
            <v>28.093333333333334</v>
          </cell>
          <cell r="M14">
            <v>43</v>
          </cell>
          <cell r="N14">
            <v>0.65333333333333332</v>
          </cell>
          <cell r="O14">
            <v>30</v>
          </cell>
          <cell r="P14">
            <v>30</v>
          </cell>
          <cell r="T14">
            <v>1.4333333333333333</v>
          </cell>
        </row>
        <row r="15">
          <cell r="A15">
            <v>9252173</v>
          </cell>
          <cell r="B15" t="str">
            <v>Mablethorpe Communtiy Primary School</v>
          </cell>
          <cell r="F15">
            <v>41.461538461538467</v>
          </cell>
          <cell r="L15">
            <v>41.461538461538467</v>
          </cell>
          <cell r="M15">
            <v>42</v>
          </cell>
          <cell r="N15">
            <v>0.98717948717948734</v>
          </cell>
          <cell r="O15">
            <v>53</v>
          </cell>
          <cell r="P15">
            <v>106</v>
          </cell>
          <cell r="Q15" t="str">
            <v>0-7</v>
          </cell>
          <cell r="R15">
            <v>21</v>
          </cell>
          <cell r="T15">
            <v>0.39622641509433965</v>
          </cell>
        </row>
        <row r="16">
          <cell r="A16">
            <v>546506</v>
          </cell>
          <cell r="B16" t="str">
            <v>Beginnings SureStart</v>
          </cell>
          <cell r="K16">
            <v>28</v>
          </cell>
          <cell r="L16">
            <v>28</v>
          </cell>
          <cell r="M16">
            <v>42</v>
          </cell>
          <cell r="N16">
            <v>0.66666666666666663</v>
          </cell>
          <cell r="O16">
            <v>24</v>
          </cell>
          <cell r="P16">
            <v>48</v>
          </cell>
          <cell r="Q16" t="str">
            <v>2-4</v>
          </cell>
          <cell r="T16">
            <v>0.875</v>
          </cell>
        </row>
        <row r="17">
          <cell r="A17">
            <v>9252109</v>
          </cell>
          <cell r="B17" t="str">
            <v>St Paul's C.P School and Nursery</v>
          </cell>
          <cell r="F17">
            <v>29.032258064516128</v>
          </cell>
          <cell r="L17">
            <v>29.032258064516128</v>
          </cell>
          <cell r="M17">
            <v>40</v>
          </cell>
          <cell r="N17">
            <v>0.72580645161290325</v>
          </cell>
          <cell r="O17">
            <v>52</v>
          </cell>
          <cell r="P17">
            <v>52</v>
          </cell>
          <cell r="T17">
            <v>0.76923076923076927</v>
          </cell>
        </row>
        <row r="18">
          <cell r="A18">
            <v>512295</v>
          </cell>
          <cell r="B18" t="str">
            <v>The Viking School</v>
          </cell>
          <cell r="D18">
            <v>29</v>
          </cell>
          <cell r="L18">
            <v>29</v>
          </cell>
          <cell r="M18">
            <v>38</v>
          </cell>
          <cell r="N18">
            <v>0.76315789473684215</v>
          </cell>
          <cell r="O18">
            <v>52</v>
          </cell>
          <cell r="P18">
            <v>52</v>
          </cell>
          <cell r="T18">
            <v>0.73076923076923073</v>
          </cell>
        </row>
        <row r="19">
          <cell r="A19">
            <v>546417</v>
          </cell>
          <cell r="B19" t="str">
            <v>Sunbeams Play Group</v>
          </cell>
          <cell r="K19">
            <v>30</v>
          </cell>
          <cell r="L19">
            <v>30</v>
          </cell>
          <cell r="M19">
            <v>37</v>
          </cell>
          <cell r="N19">
            <v>0.81081081081081086</v>
          </cell>
          <cell r="O19">
            <v>27</v>
          </cell>
          <cell r="P19">
            <v>54</v>
          </cell>
          <cell r="Q19" t="str">
            <v>2-4</v>
          </cell>
          <cell r="T19">
            <v>0.68518518518518523</v>
          </cell>
        </row>
        <row r="20">
          <cell r="A20">
            <v>546492</v>
          </cell>
          <cell r="B20" t="str">
            <v>Riverside Early Years Playgroup</v>
          </cell>
          <cell r="K20">
            <v>28</v>
          </cell>
          <cell r="L20">
            <v>28</v>
          </cell>
          <cell r="M20">
            <v>37</v>
          </cell>
          <cell r="N20">
            <v>0.7567567567567568</v>
          </cell>
        </row>
        <row r="21">
          <cell r="A21">
            <v>597013</v>
          </cell>
          <cell r="B21" t="str">
            <v>The Secret Garden Day Nursery</v>
          </cell>
          <cell r="K21">
            <v>33</v>
          </cell>
          <cell r="L21">
            <v>33</v>
          </cell>
          <cell r="M21">
            <v>36</v>
          </cell>
          <cell r="N21">
            <v>0.91666666666666663</v>
          </cell>
          <cell r="O21">
            <v>78</v>
          </cell>
          <cell r="P21">
            <v>78</v>
          </cell>
          <cell r="T21">
            <v>0.46153846153846156</v>
          </cell>
        </row>
        <row r="22">
          <cell r="A22">
            <v>597017</v>
          </cell>
          <cell r="B22" t="str">
            <v>Squirrels Day Nursery</v>
          </cell>
          <cell r="K22">
            <v>28</v>
          </cell>
          <cell r="L22">
            <v>28</v>
          </cell>
          <cell r="M22">
            <v>35</v>
          </cell>
          <cell r="N22">
            <v>0.8</v>
          </cell>
          <cell r="O22">
            <v>16</v>
          </cell>
          <cell r="P22">
            <v>32</v>
          </cell>
          <cell r="Q22" t="str">
            <v>2-4</v>
          </cell>
          <cell r="T22">
            <v>1.09375</v>
          </cell>
        </row>
        <row r="23">
          <cell r="A23">
            <v>9253505</v>
          </cell>
          <cell r="B23" t="str">
            <v>Bishop King CE Community Primary School</v>
          </cell>
          <cell r="I23">
            <v>21.724137931034484</v>
          </cell>
          <cell r="L23">
            <v>21.724137931034484</v>
          </cell>
          <cell r="M23">
            <v>35</v>
          </cell>
          <cell r="N23">
            <v>0.62068965517241381</v>
          </cell>
          <cell r="O23">
            <v>78</v>
          </cell>
          <cell r="P23">
            <v>78</v>
          </cell>
          <cell r="T23">
            <v>0.44871794871794873</v>
          </cell>
        </row>
        <row r="24">
          <cell r="A24">
            <v>9252122</v>
          </cell>
          <cell r="B24" t="str">
            <v>Lincoln Bracebridge Infant &amp; Nursery Sch</v>
          </cell>
          <cell r="F24">
            <v>22.666666666666664</v>
          </cell>
          <cell r="L24">
            <v>22.666666666666664</v>
          </cell>
          <cell r="M24">
            <v>34</v>
          </cell>
          <cell r="N24">
            <v>0.66666666666666663</v>
          </cell>
          <cell r="O24">
            <v>52</v>
          </cell>
          <cell r="P24">
            <v>52</v>
          </cell>
          <cell r="T24">
            <v>0.65384615384615385</v>
          </cell>
        </row>
        <row r="25">
          <cell r="A25">
            <v>516486</v>
          </cell>
          <cell r="B25" t="str">
            <v>Sea Shells Day Nursery</v>
          </cell>
          <cell r="K25">
            <v>28</v>
          </cell>
          <cell r="L25">
            <v>28</v>
          </cell>
          <cell r="M25">
            <v>33</v>
          </cell>
          <cell r="N25">
            <v>0.84848484848484851</v>
          </cell>
          <cell r="O25">
            <v>55</v>
          </cell>
          <cell r="P25">
            <v>110</v>
          </cell>
          <cell r="Q25" t="str">
            <v>0-7</v>
          </cell>
          <cell r="R25">
            <v>12</v>
          </cell>
          <cell r="S25">
            <v>29</v>
          </cell>
          <cell r="T25">
            <v>0.3</v>
          </cell>
        </row>
        <row r="26">
          <cell r="A26">
            <v>546545</v>
          </cell>
          <cell r="B26" t="str">
            <v>Little Learners</v>
          </cell>
          <cell r="K26">
            <v>30</v>
          </cell>
          <cell r="L26">
            <v>30</v>
          </cell>
          <cell r="M26">
            <v>32</v>
          </cell>
          <cell r="N26">
            <v>0.9375</v>
          </cell>
          <cell r="O26">
            <v>50</v>
          </cell>
          <cell r="P26">
            <v>50</v>
          </cell>
          <cell r="T26">
            <v>0.64</v>
          </cell>
        </row>
        <row r="27">
          <cell r="A27">
            <v>546528</v>
          </cell>
          <cell r="B27" t="str">
            <v>Honey Pot Pre School (Charles Baines School)</v>
          </cell>
          <cell r="K27">
            <v>26</v>
          </cell>
          <cell r="L27">
            <v>26</v>
          </cell>
          <cell r="M27">
            <v>30</v>
          </cell>
          <cell r="N27">
            <v>0.8666666666666667</v>
          </cell>
          <cell r="O27">
            <v>26</v>
          </cell>
          <cell r="P27">
            <v>26</v>
          </cell>
          <cell r="T27">
            <v>1.1538461538461537</v>
          </cell>
        </row>
        <row r="28">
          <cell r="A28">
            <v>9253027</v>
          </cell>
          <cell r="B28" t="str">
            <v>Grantham Spitalgate C of E Primary</v>
          </cell>
          <cell r="J28">
            <v>25.90909090909091</v>
          </cell>
          <cell r="L28">
            <v>25.90909090909091</v>
          </cell>
          <cell r="M28">
            <v>30</v>
          </cell>
          <cell r="N28">
            <v>0.86363636363636365</v>
          </cell>
          <cell r="O28">
            <v>30</v>
          </cell>
          <cell r="P28">
            <v>60</v>
          </cell>
          <cell r="Q28" t="str">
            <v>0-4</v>
          </cell>
          <cell r="R28">
            <v>4</v>
          </cell>
          <cell r="T28">
            <v>0.5</v>
          </cell>
        </row>
        <row r="29">
          <cell r="A29">
            <v>546471</v>
          </cell>
          <cell r="B29" t="str">
            <v>Dysart Day Care</v>
          </cell>
          <cell r="K29">
            <v>18</v>
          </cell>
          <cell r="L29">
            <v>18</v>
          </cell>
          <cell r="M29">
            <v>28</v>
          </cell>
          <cell r="N29">
            <v>0.6428571428571429</v>
          </cell>
          <cell r="O29">
            <v>68</v>
          </cell>
          <cell r="P29">
            <v>136</v>
          </cell>
          <cell r="Q29" t="str">
            <v>0-4</v>
          </cell>
          <cell r="R29">
            <v>12</v>
          </cell>
          <cell r="T29">
            <v>0.20588235294117646</v>
          </cell>
        </row>
        <row r="30">
          <cell r="A30">
            <v>546513</v>
          </cell>
          <cell r="B30" t="str">
            <v>Seasiders Day Nursery</v>
          </cell>
          <cell r="K30">
            <v>25</v>
          </cell>
          <cell r="L30">
            <v>25</v>
          </cell>
          <cell r="M30">
            <v>26</v>
          </cell>
          <cell r="N30">
            <v>0.96153846153846156</v>
          </cell>
          <cell r="O30">
            <v>33</v>
          </cell>
          <cell r="P30">
            <v>66</v>
          </cell>
          <cell r="Q30" t="str">
            <v>0-7</v>
          </cell>
          <cell r="R30">
            <v>9</v>
          </cell>
          <cell r="T30">
            <v>0.39393939393939392</v>
          </cell>
        </row>
        <row r="31">
          <cell r="A31">
            <v>9255215</v>
          </cell>
          <cell r="B31" t="str">
            <v>Old Leake Primary and Nursery School</v>
          </cell>
          <cell r="G31">
            <v>19.024390243902438</v>
          </cell>
          <cell r="L31">
            <v>19.024390243902438</v>
          </cell>
          <cell r="M31">
            <v>26</v>
          </cell>
          <cell r="N31">
            <v>0.73170731707317072</v>
          </cell>
          <cell r="O31">
            <v>50</v>
          </cell>
          <cell r="P31">
            <v>100</v>
          </cell>
          <cell r="Q31" t="str">
            <v>0-7</v>
          </cell>
          <cell r="R31">
            <v>9</v>
          </cell>
          <cell r="T31">
            <v>0.26</v>
          </cell>
        </row>
        <row r="32">
          <cell r="A32">
            <v>520195</v>
          </cell>
          <cell r="B32" t="str">
            <v>Happi Tots Play Group</v>
          </cell>
          <cell r="K32">
            <v>18</v>
          </cell>
          <cell r="L32">
            <v>18</v>
          </cell>
          <cell r="M32">
            <v>26</v>
          </cell>
          <cell r="N32">
            <v>0.69230769230769229</v>
          </cell>
          <cell r="O32">
            <v>78</v>
          </cell>
          <cell r="P32">
            <v>78</v>
          </cell>
          <cell r="T32">
            <v>0.33333333333333331</v>
          </cell>
        </row>
        <row r="33">
          <cell r="A33">
            <v>546526</v>
          </cell>
          <cell r="B33" t="str">
            <v>Beginnings Day Care</v>
          </cell>
          <cell r="K33">
            <v>15</v>
          </cell>
          <cell r="L33">
            <v>15</v>
          </cell>
          <cell r="M33">
            <v>25</v>
          </cell>
          <cell r="N33">
            <v>0.6</v>
          </cell>
          <cell r="O33">
            <v>24</v>
          </cell>
          <cell r="P33">
            <v>48</v>
          </cell>
          <cell r="Q33" t="str">
            <v>2-7</v>
          </cell>
          <cell r="T33">
            <v>0.52083333333333337</v>
          </cell>
        </row>
        <row r="34">
          <cell r="A34">
            <v>9252239</v>
          </cell>
          <cell r="B34" t="str">
            <v>Boston Staniland Primary &amp; Nursery School</v>
          </cell>
          <cell r="F34">
            <v>15</v>
          </cell>
          <cell r="L34">
            <v>15</v>
          </cell>
          <cell r="M34">
            <v>25</v>
          </cell>
          <cell r="N34">
            <v>0.6</v>
          </cell>
        </row>
        <row r="35">
          <cell r="A35">
            <v>546445</v>
          </cell>
          <cell r="B35" t="str">
            <v>Daisy Chain Preschool</v>
          </cell>
          <cell r="K35">
            <v>13</v>
          </cell>
          <cell r="L35">
            <v>13</v>
          </cell>
          <cell r="M35">
            <v>21</v>
          </cell>
          <cell r="N35">
            <v>0.61904761904761907</v>
          </cell>
          <cell r="O35">
            <v>26</v>
          </cell>
          <cell r="P35">
            <v>52</v>
          </cell>
          <cell r="Q35" t="str">
            <v>2-7</v>
          </cell>
          <cell r="T35">
            <v>0.40384615384615385</v>
          </cell>
        </row>
        <row r="36">
          <cell r="A36">
            <v>546447</v>
          </cell>
          <cell r="B36" t="str">
            <v>Huttoft Nursery</v>
          </cell>
          <cell r="K36">
            <v>14</v>
          </cell>
          <cell r="L36">
            <v>14</v>
          </cell>
          <cell r="M36">
            <v>20</v>
          </cell>
          <cell r="N36">
            <v>0.7</v>
          </cell>
        </row>
        <row r="37">
          <cell r="A37">
            <v>546503</v>
          </cell>
          <cell r="B37" t="str">
            <v>Rainbows End Pre-school</v>
          </cell>
          <cell r="K37">
            <v>19</v>
          </cell>
          <cell r="L37">
            <v>19</v>
          </cell>
          <cell r="M37">
            <v>19</v>
          </cell>
          <cell r="N37">
            <v>1</v>
          </cell>
          <cell r="O37">
            <v>26</v>
          </cell>
          <cell r="P37">
            <v>26</v>
          </cell>
          <cell r="T37">
            <v>0.73076923076923073</v>
          </cell>
        </row>
        <row r="38">
          <cell r="A38">
            <v>9253007</v>
          </cell>
          <cell r="B38" t="str">
            <v>Billinghay CE Primary School</v>
          </cell>
          <cell r="J38">
            <v>14.625</v>
          </cell>
          <cell r="L38">
            <v>14.625</v>
          </cell>
          <cell r="M38">
            <v>18</v>
          </cell>
          <cell r="N38">
            <v>0.8125</v>
          </cell>
          <cell r="O38">
            <v>42</v>
          </cell>
          <cell r="P38">
            <v>42</v>
          </cell>
          <cell r="T38">
            <v>0.42857142857142855</v>
          </cell>
        </row>
        <row r="39">
          <cell r="A39">
            <v>546455</v>
          </cell>
          <cell r="B39" t="str">
            <v>Ropery Pre-school Playgroup Gains EYC</v>
          </cell>
          <cell r="K39">
            <v>11</v>
          </cell>
          <cell r="L39">
            <v>11</v>
          </cell>
          <cell r="M39">
            <v>18</v>
          </cell>
          <cell r="N39">
            <v>0.61111111111111116</v>
          </cell>
          <cell r="O39">
            <v>25</v>
          </cell>
          <cell r="P39">
            <v>50</v>
          </cell>
          <cell r="Q39" t="str">
            <v>2-4</v>
          </cell>
          <cell r="T39">
            <v>0.36</v>
          </cell>
        </row>
        <row r="40">
          <cell r="A40">
            <v>524423</v>
          </cell>
          <cell r="B40" t="str">
            <v>Unitarian Preschool</v>
          </cell>
          <cell r="K40">
            <v>11</v>
          </cell>
          <cell r="L40">
            <v>11</v>
          </cell>
          <cell r="M40">
            <v>17</v>
          </cell>
          <cell r="N40">
            <v>0.6470588235294118</v>
          </cell>
        </row>
        <row r="41">
          <cell r="A41">
            <v>515525</v>
          </cell>
          <cell r="B41" t="str">
            <v>Marisco Play Group</v>
          </cell>
          <cell r="K41">
            <v>14</v>
          </cell>
          <cell r="L41">
            <v>14</v>
          </cell>
          <cell r="M41">
            <v>15</v>
          </cell>
          <cell r="N41">
            <v>0.93333333333333335</v>
          </cell>
          <cell r="O41">
            <v>50</v>
          </cell>
          <cell r="P41">
            <v>100</v>
          </cell>
          <cell r="Q41" t="str">
            <v>0-4</v>
          </cell>
          <cell r="R41">
            <v>18</v>
          </cell>
          <cell r="T41">
            <v>0.15</v>
          </cell>
        </row>
        <row r="42">
          <cell r="A42">
            <v>510766</v>
          </cell>
          <cell r="B42" t="str">
            <v>The Old Station Nursery (Gainsborough)</v>
          </cell>
          <cell r="K42">
            <v>9</v>
          </cell>
          <cell r="L42">
            <v>9</v>
          </cell>
          <cell r="M42">
            <v>15</v>
          </cell>
          <cell r="N42">
            <v>0.6</v>
          </cell>
          <cell r="O42">
            <v>52</v>
          </cell>
          <cell r="P42">
            <v>52</v>
          </cell>
          <cell r="T42">
            <v>0.28846153846153844</v>
          </cell>
        </row>
        <row r="43">
          <cell r="A43">
            <v>516492</v>
          </cell>
          <cell r="B43" t="str">
            <v>Binbrook Early Learners</v>
          </cell>
          <cell r="K43">
            <v>8</v>
          </cell>
          <cell r="L43">
            <v>8</v>
          </cell>
          <cell r="M43">
            <v>12</v>
          </cell>
          <cell r="N43">
            <v>0.66666666666666663</v>
          </cell>
        </row>
        <row r="46">
          <cell r="A46">
            <v>546549</v>
          </cell>
          <cell r="B46" t="str">
            <v>Mon Ami @ Friskney</v>
          </cell>
          <cell r="K46">
            <v>7</v>
          </cell>
          <cell r="L46">
            <v>7</v>
          </cell>
          <cell r="M46">
            <v>9</v>
          </cell>
          <cell r="N46">
            <v>0.77777777777777779</v>
          </cell>
        </row>
        <row r="47">
          <cell r="A47">
            <v>546523</v>
          </cell>
          <cell r="B47" t="str">
            <v>Spinning Tops Day Nursery</v>
          </cell>
          <cell r="K47">
            <v>6</v>
          </cell>
          <cell r="L47">
            <v>6</v>
          </cell>
          <cell r="M47">
            <v>6</v>
          </cell>
          <cell r="N47">
            <v>1</v>
          </cell>
          <cell r="O47">
            <v>26</v>
          </cell>
          <cell r="P47">
            <v>52</v>
          </cell>
          <cell r="Q47" t="str">
            <v>2-4</v>
          </cell>
          <cell r="T47">
            <v>0.11538461538461539</v>
          </cell>
        </row>
        <row r="48">
          <cell r="A48">
            <v>9257016</v>
          </cell>
          <cell r="B48" t="str">
            <v>Lincoln, St Francis School</v>
          </cell>
          <cell r="C48">
            <v>4</v>
          </cell>
          <cell r="L48">
            <v>4</v>
          </cell>
          <cell r="M48">
            <v>6</v>
          </cell>
          <cell r="N48">
            <v>0.66666666666666663</v>
          </cell>
        </row>
        <row r="49">
          <cell r="A49">
            <v>546474</v>
          </cell>
          <cell r="B49" t="str">
            <v>Magical Moments Day Care</v>
          </cell>
          <cell r="K49">
            <v>4</v>
          </cell>
          <cell r="L49">
            <v>4</v>
          </cell>
          <cell r="M49">
            <v>5</v>
          </cell>
          <cell r="N49">
            <v>0.8</v>
          </cell>
        </row>
        <row r="50">
          <cell r="A50">
            <v>546507</v>
          </cell>
          <cell r="B50" t="str">
            <v>Willow Tree Nursery</v>
          </cell>
          <cell r="K50">
            <v>4</v>
          </cell>
          <cell r="L50">
            <v>4</v>
          </cell>
          <cell r="M50">
            <v>5</v>
          </cell>
          <cell r="N50">
            <v>0.8</v>
          </cell>
          <cell r="O50">
            <v>52</v>
          </cell>
          <cell r="P50">
            <v>52</v>
          </cell>
          <cell r="T50">
            <v>9.6153846153846159E-2</v>
          </cell>
        </row>
        <row r="51">
          <cell r="A51">
            <v>9257026</v>
          </cell>
          <cell r="B51" t="str">
            <v>Gainsborough The William Harrison School</v>
          </cell>
          <cell r="C51">
            <v>3</v>
          </cell>
          <cell r="L51">
            <v>3</v>
          </cell>
          <cell r="M51">
            <v>4</v>
          </cell>
          <cell r="N51">
            <v>0.75</v>
          </cell>
          <cell r="O51">
            <v>24</v>
          </cell>
          <cell r="P51">
            <v>48</v>
          </cell>
          <cell r="Q51" t="str">
            <v>2-4</v>
          </cell>
          <cell r="T51">
            <v>8.3333333333333329E-2</v>
          </cell>
        </row>
        <row r="52">
          <cell r="A52">
            <v>546517</v>
          </cell>
          <cell r="B52" t="str">
            <v>Abbey Playgroup</v>
          </cell>
          <cell r="K52">
            <v>2</v>
          </cell>
          <cell r="L52">
            <v>2</v>
          </cell>
          <cell r="M52">
            <v>3</v>
          </cell>
          <cell r="N52">
            <v>0.66666666666666663</v>
          </cell>
          <cell r="O52">
            <v>26</v>
          </cell>
          <cell r="P52">
            <v>52</v>
          </cell>
          <cell r="Q52" t="str">
            <v>2-7</v>
          </cell>
          <cell r="T52">
            <v>5.7692307692307696E-2</v>
          </cell>
        </row>
        <row r="53">
          <cell r="A53">
            <v>9257010</v>
          </cell>
          <cell r="B53" t="str">
            <v>Boston The John Fielding School</v>
          </cell>
          <cell r="C53">
            <v>2</v>
          </cell>
          <cell r="L53">
            <v>2</v>
          </cell>
          <cell r="M53">
            <v>3</v>
          </cell>
          <cell r="N53">
            <v>0.66666666666666663</v>
          </cell>
          <cell r="O53">
            <v>30</v>
          </cell>
          <cell r="P53">
            <v>30</v>
          </cell>
          <cell r="T53">
            <v>0.1</v>
          </cell>
        </row>
        <row r="54">
          <cell r="A54">
            <v>9257023</v>
          </cell>
          <cell r="B54" t="str">
            <v>Gainsborough The Beckett School</v>
          </cell>
          <cell r="C54">
            <v>2</v>
          </cell>
          <cell r="L54">
            <v>2</v>
          </cell>
          <cell r="M54">
            <v>2</v>
          </cell>
          <cell r="N54">
            <v>1</v>
          </cell>
          <cell r="O54">
            <v>24</v>
          </cell>
          <cell r="P54">
            <v>48</v>
          </cell>
          <cell r="Q54" t="str">
            <v>0-4</v>
          </cell>
          <cell r="T54">
            <v>4.1666666666666664E-2</v>
          </cell>
        </row>
        <row r="55">
          <cell r="A55">
            <v>546466</v>
          </cell>
          <cell r="B55" t="str">
            <v>Busy Tots Preschool</v>
          </cell>
          <cell r="K55">
            <v>1</v>
          </cell>
          <cell r="L55">
            <v>1</v>
          </cell>
          <cell r="M55">
            <v>1</v>
          </cell>
          <cell r="N55">
            <v>1</v>
          </cell>
          <cell r="O55">
            <v>33</v>
          </cell>
          <cell r="P55">
            <v>66</v>
          </cell>
          <cell r="Q55" t="str">
            <v>0-4</v>
          </cell>
          <cell r="R55">
            <v>9</v>
          </cell>
          <cell r="T55">
            <v>1.5151515151515152E-2</v>
          </cell>
        </row>
        <row r="56">
          <cell r="A56">
            <v>9257025</v>
          </cell>
          <cell r="B56" t="str">
            <v>Louth St Bernard's School</v>
          </cell>
          <cell r="C56">
            <v>1</v>
          </cell>
          <cell r="L56">
            <v>1</v>
          </cell>
          <cell r="M56">
            <v>1</v>
          </cell>
          <cell r="N56">
            <v>1</v>
          </cell>
          <cell r="O56">
            <v>25</v>
          </cell>
          <cell r="P56">
            <v>50</v>
          </cell>
          <cell r="Q56" t="str">
            <v>0-4</v>
          </cell>
          <cell r="R56">
            <v>9</v>
          </cell>
          <cell r="T56">
            <v>0.02</v>
          </cell>
        </row>
        <row r="57">
          <cell r="A57">
            <v>9257024</v>
          </cell>
          <cell r="B57" t="str">
            <v>The Eresby School</v>
          </cell>
          <cell r="C57">
            <v>1</v>
          </cell>
          <cell r="L57">
            <v>1</v>
          </cell>
          <cell r="M57">
            <v>1</v>
          </cell>
          <cell r="N57">
            <v>1</v>
          </cell>
          <cell r="O57">
            <v>52</v>
          </cell>
          <cell r="P57">
            <v>52</v>
          </cell>
          <cell r="T57">
            <v>1.9230769230769232E-2</v>
          </cell>
        </row>
        <row r="60">
          <cell r="A60">
            <v>517375</v>
          </cell>
          <cell r="B60" t="str">
            <v>Busy Bees Nursery Wainfleet Children's Centre</v>
          </cell>
          <cell r="K60">
            <v>29</v>
          </cell>
          <cell r="L60">
            <v>29</v>
          </cell>
          <cell r="M60">
            <v>49</v>
          </cell>
          <cell r="N60">
            <v>0.59183673469387754</v>
          </cell>
          <cell r="O60">
            <v>19</v>
          </cell>
          <cell r="P60">
            <v>38</v>
          </cell>
          <cell r="Q60" t="str">
            <v>0-4</v>
          </cell>
          <cell r="R60">
            <v>6</v>
          </cell>
          <cell r="T60">
            <v>1.2894736842105263</v>
          </cell>
        </row>
        <row r="61">
          <cell r="A61">
            <v>9252094</v>
          </cell>
          <cell r="B61" t="str">
            <v>Kirton Primary School</v>
          </cell>
          <cell r="F61">
            <v>27.181818181818183</v>
          </cell>
          <cell r="L61">
            <v>27.181818181818183</v>
          </cell>
          <cell r="M61">
            <v>46</v>
          </cell>
          <cell r="N61">
            <v>0.59090909090909094</v>
          </cell>
          <cell r="O61">
            <v>45</v>
          </cell>
          <cell r="P61">
            <v>90</v>
          </cell>
          <cell r="Q61" t="str">
            <v>0-4</v>
          </cell>
          <cell r="R61">
            <v>9</v>
          </cell>
          <cell r="S61">
            <v>21</v>
          </cell>
          <cell r="T61">
            <v>0.51111111111111107</v>
          </cell>
        </row>
        <row r="62">
          <cell r="A62">
            <v>546541</v>
          </cell>
          <cell r="B62" t="str">
            <v>Little Treasures Nursery</v>
          </cell>
          <cell r="K62">
            <v>20</v>
          </cell>
          <cell r="L62">
            <v>20</v>
          </cell>
          <cell r="M62">
            <v>34</v>
          </cell>
          <cell r="N62">
            <v>0.58823529411764708</v>
          </cell>
          <cell r="O62">
            <v>52</v>
          </cell>
          <cell r="P62">
            <v>52</v>
          </cell>
          <cell r="T62">
            <v>0.65384615384615385</v>
          </cell>
        </row>
        <row r="63">
          <cell r="A63">
            <v>9255227</v>
          </cell>
          <cell r="B63" t="str">
            <v>Lincoln Mount Street Infant and Nursery</v>
          </cell>
          <cell r="G63">
            <v>51.177304964539005</v>
          </cell>
          <cell r="L63">
            <v>51.177304964539005</v>
          </cell>
          <cell r="M63">
            <v>88</v>
          </cell>
          <cell r="N63">
            <v>0.58156028368794321</v>
          </cell>
          <cell r="O63">
            <v>42</v>
          </cell>
          <cell r="P63">
            <v>84</v>
          </cell>
          <cell r="Q63" t="str">
            <v>0-7</v>
          </cell>
          <cell r="R63">
            <v>12</v>
          </cell>
          <cell r="T63">
            <v>1.0476190476190477</v>
          </cell>
        </row>
        <row r="64">
          <cell r="A64">
            <v>9252135</v>
          </cell>
          <cell r="B64" t="str">
            <v>Woodlands Infant &amp; Nursery School</v>
          </cell>
          <cell r="F64">
            <v>28.472972972972972</v>
          </cell>
          <cell r="L64">
            <v>28.472972972972972</v>
          </cell>
          <cell r="M64">
            <v>49</v>
          </cell>
          <cell r="N64">
            <v>0.58108108108108103</v>
          </cell>
          <cell r="O64">
            <v>60</v>
          </cell>
          <cell r="P64">
            <v>60</v>
          </cell>
          <cell r="T64">
            <v>0.81666666666666665</v>
          </cell>
        </row>
        <row r="65">
          <cell r="A65">
            <v>518944</v>
          </cell>
          <cell r="B65" t="str">
            <v>Maple Street Day Nursery</v>
          </cell>
          <cell r="K65">
            <v>4</v>
          </cell>
          <cell r="L65">
            <v>4</v>
          </cell>
          <cell r="M65">
            <v>7</v>
          </cell>
          <cell r="N65">
            <v>0.5714285714285714</v>
          </cell>
          <cell r="O65">
            <v>52</v>
          </cell>
          <cell r="P65">
            <v>52</v>
          </cell>
          <cell r="T65">
            <v>0.13461538461538461</v>
          </cell>
        </row>
        <row r="66">
          <cell r="A66">
            <v>512430</v>
          </cell>
          <cell r="B66" t="str">
            <v>Park Community Preschool</v>
          </cell>
          <cell r="K66">
            <v>9</v>
          </cell>
          <cell r="L66">
            <v>9</v>
          </cell>
          <cell r="M66">
            <v>16</v>
          </cell>
          <cell r="N66">
            <v>0.5625</v>
          </cell>
          <cell r="O66">
            <v>24</v>
          </cell>
          <cell r="P66">
            <v>48</v>
          </cell>
          <cell r="Q66" t="str">
            <v>2-4</v>
          </cell>
          <cell r="T66">
            <v>0.33333333333333331</v>
          </cell>
        </row>
        <row r="67">
          <cell r="A67">
            <v>516493</v>
          </cell>
          <cell r="B67" t="str">
            <v>Qwackers Pre-school</v>
          </cell>
          <cell r="K67">
            <v>24</v>
          </cell>
          <cell r="L67">
            <v>24</v>
          </cell>
          <cell r="M67">
            <v>43</v>
          </cell>
          <cell r="N67">
            <v>0.55813953488372092</v>
          </cell>
          <cell r="O67">
            <v>32</v>
          </cell>
          <cell r="P67">
            <v>64</v>
          </cell>
          <cell r="Q67" t="str">
            <v>2-4</v>
          </cell>
          <cell r="T67">
            <v>0.671875</v>
          </cell>
        </row>
        <row r="68">
          <cell r="A68">
            <v>9252170</v>
          </cell>
          <cell r="B68" t="str">
            <v>Louth Eastfield Infants' and Nursery Sch</v>
          </cell>
          <cell r="F68">
            <v>36.666666666666671</v>
          </cell>
          <cell r="L68">
            <v>36.666666666666671</v>
          </cell>
          <cell r="M68">
            <v>66</v>
          </cell>
          <cell r="N68">
            <v>0.55555555555555558</v>
          </cell>
          <cell r="O68">
            <v>32</v>
          </cell>
          <cell r="P68">
            <v>64</v>
          </cell>
          <cell r="Q68" t="str">
            <v>2-4</v>
          </cell>
          <cell r="T68">
            <v>1.03125</v>
          </cell>
        </row>
        <row r="69">
          <cell r="A69">
            <v>546542</v>
          </cell>
          <cell r="B69" t="str">
            <v>Chatterbox  Nursery</v>
          </cell>
          <cell r="K69">
            <v>6</v>
          </cell>
          <cell r="L69">
            <v>6</v>
          </cell>
          <cell r="M69">
            <v>11</v>
          </cell>
          <cell r="N69">
            <v>0.54545454545454541</v>
          </cell>
          <cell r="O69">
            <v>52</v>
          </cell>
          <cell r="P69">
            <v>52</v>
          </cell>
          <cell r="T69">
            <v>0.21153846153846154</v>
          </cell>
        </row>
        <row r="70">
          <cell r="A70">
            <v>9252066</v>
          </cell>
          <cell r="B70" t="str">
            <v>The Bluecoat School</v>
          </cell>
          <cell r="F70">
            <v>20.12280701754386</v>
          </cell>
          <cell r="L70">
            <v>20.12280701754386</v>
          </cell>
          <cell r="M70">
            <v>37</v>
          </cell>
          <cell r="N70">
            <v>0.54385964912280704</v>
          </cell>
          <cell r="O70">
            <v>25</v>
          </cell>
          <cell r="P70">
            <v>50</v>
          </cell>
          <cell r="Q70" t="str">
            <v>0-7</v>
          </cell>
          <cell r="R70">
            <v>9</v>
          </cell>
          <cell r="T70">
            <v>0.74</v>
          </cell>
        </row>
        <row r="71">
          <cell r="A71">
            <v>546519</v>
          </cell>
          <cell r="B71" t="str">
            <v>Mon Ami Day Nursery (Boston)</v>
          </cell>
          <cell r="K71">
            <v>13</v>
          </cell>
          <cell r="L71">
            <v>13</v>
          </cell>
          <cell r="M71">
            <v>24</v>
          </cell>
          <cell r="N71">
            <v>0.54166666666666663</v>
          </cell>
          <cell r="O71">
            <v>52</v>
          </cell>
          <cell r="P71">
            <v>52</v>
          </cell>
          <cell r="T71">
            <v>0.46153846153846156</v>
          </cell>
        </row>
        <row r="72">
          <cell r="A72">
            <v>9252247</v>
          </cell>
          <cell r="B72" t="str">
            <v>Gainsborough Benjamin Adlard School</v>
          </cell>
          <cell r="F72">
            <v>18.36</v>
          </cell>
          <cell r="L72">
            <v>18.36</v>
          </cell>
          <cell r="M72">
            <v>34</v>
          </cell>
          <cell r="N72">
            <v>0.54</v>
          </cell>
          <cell r="O72">
            <v>55</v>
          </cell>
          <cell r="P72">
            <v>110</v>
          </cell>
          <cell r="Q72" t="str">
            <v>0-7</v>
          </cell>
          <cell r="R72">
            <v>15</v>
          </cell>
          <cell r="T72">
            <v>0.30909090909090908</v>
          </cell>
        </row>
        <row r="73">
          <cell r="A73">
            <v>546481</v>
          </cell>
          <cell r="B73" t="str">
            <v>The Old Station Nursery Ltd (Lincoln College)</v>
          </cell>
          <cell r="K73">
            <v>8</v>
          </cell>
          <cell r="L73">
            <v>8</v>
          </cell>
          <cell r="M73">
            <v>15</v>
          </cell>
          <cell r="N73">
            <v>0.53333333333333333</v>
          </cell>
          <cell r="O73">
            <v>52</v>
          </cell>
          <cell r="P73">
            <v>52</v>
          </cell>
          <cell r="T73">
            <v>0.28846153846153844</v>
          </cell>
        </row>
        <row r="74">
          <cell r="A74">
            <v>511212</v>
          </cell>
          <cell r="B74" t="str">
            <v>Spilsby Play Group</v>
          </cell>
          <cell r="K74">
            <v>17</v>
          </cell>
          <cell r="L74">
            <v>17</v>
          </cell>
          <cell r="M74">
            <v>32</v>
          </cell>
          <cell r="N74">
            <v>0.53125</v>
          </cell>
          <cell r="O74">
            <v>25</v>
          </cell>
          <cell r="P74">
            <v>50</v>
          </cell>
          <cell r="Q74" t="str">
            <v>0-7</v>
          </cell>
          <cell r="R74">
            <v>9</v>
          </cell>
          <cell r="T74">
            <v>0.64</v>
          </cell>
        </row>
        <row r="75">
          <cell r="A75">
            <v>520806</v>
          </cell>
          <cell r="B75" t="str">
            <v>Sunshine Children's Centre</v>
          </cell>
          <cell r="K75">
            <v>20</v>
          </cell>
          <cell r="L75">
            <v>20</v>
          </cell>
          <cell r="M75">
            <v>38</v>
          </cell>
          <cell r="N75">
            <v>0.52631578947368418</v>
          </cell>
          <cell r="O75">
            <v>24</v>
          </cell>
          <cell r="P75">
            <v>48</v>
          </cell>
          <cell r="Q75" t="str">
            <v>2-4</v>
          </cell>
          <cell r="T75">
            <v>0.79166666666666663</v>
          </cell>
        </row>
        <row r="76">
          <cell r="A76">
            <v>546531</v>
          </cell>
          <cell r="B76" t="str">
            <v>YMCA Daycare St Augustines</v>
          </cell>
          <cell r="K76">
            <v>13</v>
          </cell>
          <cell r="L76">
            <v>13</v>
          </cell>
          <cell r="M76">
            <v>26</v>
          </cell>
          <cell r="N76">
            <v>0.5</v>
          </cell>
          <cell r="O76">
            <v>38</v>
          </cell>
          <cell r="P76">
            <v>76</v>
          </cell>
          <cell r="Q76" t="str">
            <v>0-4</v>
          </cell>
          <cell r="R76">
            <v>12</v>
          </cell>
          <cell r="T76">
            <v>0.34210526315789475</v>
          </cell>
        </row>
        <row r="77">
          <cell r="A77">
            <v>9257017</v>
          </cell>
          <cell r="B77" t="str">
            <v>Lincoln Queen's Park School</v>
          </cell>
          <cell r="C77">
            <v>5</v>
          </cell>
          <cell r="L77">
            <v>5</v>
          </cell>
          <cell r="M77">
            <v>10</v>
          </cell>
          <cell r="N77">
            <v>0.5</v>
          </cell>
          <cell r="O77">
            <v>56</v>
          </cell>
          <cell r="P77">
            <v>112</v>
          </cell>
          <cell r="Q77" t="str">
            <v>2-7</v>
          </cell>
          <cell r="T77">
            <v>8.9285714285714288E-2</v>
          </cell>
        </row>
        <row r="78">
          <cell r="A78">
            <v>9257015</v>
          </cell>
          <cell r="B78" t="str">
            <v>Lincoln St Christopher's</v>
          </cell>
          <cell r="C78">
            <v>5</v>
          </cell>
          <cell r="L78">
            <v>5</v>
          </cell>
          <cell r="M78">
            <v>10</v>
          </cell>
          <cell r="N78">
            <v>0.5</v>
          </cell>
        </row>
        <row r="79">
          <cell r="A79">
            <v>9255213</v>
          </cell>
          <cell r="B79" t="str">
            <v>Grantham The Isaac Newton Primary School</v>
          </cell>
          <cell r="G79">
            <v>18.654545454545456</v>
          </cell>
          <cell r="L79">
            <v>18.654545454545456</v>
          </cell>
          <cell r="M79">
            <v>38</v>
          </cell>
          <cell r="N79">
            <v>0.49090909090909096</v>
          </cell>
        </row>
        <row r="80">
          <cell r="A80">
            <v>546522</v>
          </cell>
          <cell r="B80" t="str">
            <v>Wyberton Play Group</v>
          </cell>
          <cell r="K80">
            <v>15</v>
          </cell>
          <cell r="L80">
            <v>15</v>
          </cell>
          <cell r="M80">
            <v>32</v>
          </cell>
          <cell r="N80">
            <v>0.46875</v>
          </cell>
          <cell r="O80">
            <v>65</v>
          </cell>
          <cell r="P80">
            <v>65</v>
          </cell>
          <cell r="T80">
            <v>0.49230769230769234</v>
          </cell>
        </row>
        <row r="81">
          <cell r="A81">
            <v>546511</v>
          </cell>
          <cell r="B81" t="str">
            <v>Children First</v>
          </cell>
          <cell r="K81">
            <v>19</v>
          </cell>
          <cell r="L81">
            <v>19</v>
          </cell>
          <cell r="M81">
            <v>41</v>
          </cell>
          <cell r="N81">
            <v>0.46341463414634149</v>
          </cell>
        </row>
        <row r="82">
          <cell r="A82">
            <v>519274</v>
          </cell>
          <cell r="B82" t="str">
            <v>Roseberry Avenue Community Playgroup</v>
          </cell>
          <cell r="K82">
            <v>21</v>
          </cell>
          <cell r="L82">
            <v>21</v>
          </cell>
          <cell r="M82">
            <v>46</v>
          </cell>
          <cell r="N82">
            <v>0.45652173913043476</v>
          </cell>
          <cell r="O82">
            <v>63</v>
          </cell>
          <cell r="P82">
            <v>126</v>
          </cell>
          <cell r="Q82" t="str">
            <v>0-7</v>
          </cell>
          <cell r="R82">
            <v>36</v>
          </cell>
          <cell r="T82">
            <v>0.36507936507936506</v>
          </cell>
        </row>
        <row r="83">
          <cell r="A83">
            <v>546444</v>
          </cell>
          <cell r="B83" t="str">
            <v>Totschool Play Group</v>
          </cell>
          <cell r="K83">
            <v>5</v>
          </cell>
          <cell r="L83">
            <v>5</v>
          </cell>
          <cell r="M83">
            <v>11</v>
          </cell>
          <cell r="N83">
            <v>0.45454545454545453</v>
          </cell>
          <cell r="O83">
            <v>24</v>
          </cell>
          <cell r="P83">
            <v>48</v>
          </cell>
          <cell r="Q83" t="str">
            <v>2-4</v>
          </cell>
          <cell r="T83">
            <v>0.22916666666666666</v>
          </cell>
        </row>
        <row r="84">
          <cell r="A84">
            <v>546505</v>
          </cell>
          <cell r="B84" t="str">
            <v>Seesaw Day Nursery</v>
          </cell>
          <cell r="K84">
            <v>15</v>
          </cell>
          <cell r="L84">
            <v>15</v>
          </cell>
          <cell r="M84">
            <v>35</v>
          </cell>
          <cell r="N84">
            <v>0.42857142857142855</v>
          </cell>
          <cell r="O84">
            <v>20</v>
          </cell>
          <cell r="P84">
            <v>40</v>
          </cell>
          <cell r="Q84" t="str">
            <v>2-4</v>
          </cell>
          <cell r="T84">
            <v>0.875</v>
          </cell>
        </row>
        <row r="85">
          <cell r="A85">
            <v>511322</v>
          </cell>
          <cell r="B85" t="str">
            <v>Moulton Play Group</v>
          </cell>
          <cell r="K85">
            <v>11</v>
          </cell>
          <cell r="L85">
            <v>11</v>
          </cell>
          <cell r="M85">
            <v>26</v>
          </cell>
          <cell r="N85">
            <v>0.42307692307692307</v>
          </cell>
          <cell r="O85">
            <v>99</v>
          </cell>
          <cell r="P85">
            <v>198</v>
          </cell>
          <cell r="Q85" t="str">
            <v>0-7</v>
          </cell>
          <cell r="R85">
            <v>28</v>
          </cell>
          <cell r="T85">
            <v>0.13131313131313133</v>
          </cell>
        </row>
        <row r="86">
          <cell r="A86">
            <v>521732</v>
          </cell>
          <cell r="B86" t="str">
            <v>Riverside Play Group</v>
          </cell>
          <cell r="K86">
            <v>10</v>
          </cell>
          <cell r="L86">
            <v>10</v>
          </cell>
          <cell r="M86">
            <v>24</v>
          </cell>
          <cell r="N86">
            <v>0.41666666666666669</v>
          </cell>
        </row>
        <row r="87">
          <cell r="A87">
            <v>546543</v>
          </cell>
          <cell r="B87" t="str">
            <v>YMCA Birchwood Day Care</v>
          </cell>
          <cell r="K87">
            <v>7</v>
          </cell>
          <cell r="L87">
            <v>7</v>
          </cell>
          <cell r="M87">
            <v>17</v>
          </cell>
          <cell r="N87">
            <v>0.41176470588235292</v>
          </cell>
          <cell r="O87">
            <v>24</v>
          </cell>
          <cell r="P87">
            <v>48</v>
          </cell>
          <cell r="Q87" t="str">
            <v>2-4</v>
          </cell>
          <cell r="T87">
            <v>0.35416666666666669</v>
          </cell>
        </row>
        <row r="88">
          <cell r="A88">
            <v>9255220</v>
          </cell>
          <cell r="B88" t="str">
            <v>Lincoln Hartsholme Primary School</v>
          </cell>
          <cell r="G88">
            <v>11.407407407407407</v>
          </cell>
          <cell r="L88">
            <v>11.407407407407407</v>
          </cell>
          <cell r="M88">
            <v>28</v>
          </cell>
          <cell r="N88">
            <v>0.40740740740740738</v>
          </cell>
          <cell r="O88">
            <v>26</v>
          </cell>
          <cell r="P88">
            <v>52</v>
          </cell>
          <cell r="Q88" t="str">
            <v>2-4</v>
          </cell>
          <cell r="T88">
            <v>0.53846153846153844</v>
          </cell>
        </row>
        <row r="89">
          <cell r="A89">
            <v>546491</v>
          </cell>
          <cell r="B89" t="str">
            <v>ABC Day Nursery (Boston)</v>
          </cell>
          <cell r="K89">
            <v>13</v>
          </cell>
          <cell r="L89">
            <v>13</v>
          </cell>
          <cell r="M89">
            <v>32</v>
          </cell>
          <cell r="N89">
            <v>0.40625</v>
          </cell>
          <cell r="O89">
            <v>52</v>
          </cell>
          <cell r="P89">
            <v>52</v>
          </cell>
          <cell r="T89">
            <v>0.61538461538461542</v>
          </cell>
        </row>
        <row r="90">
          <cell r="A90">
            <v>546532</v>
          </cell>
          <cell r="B90" t="str">
            <v>Welbourn Gardens Day Nursery</v>
          </cell>
          <cell r="K90">
            <v>4</v>
          </cell>
          <cell r="L90">
            <v>4</v>
          </cell>
          <cell r="M90">
            <v>10</v>
          </cell>
          <cell r="N90">
            <v>0.4</v>
          </cell>
          <cell r="O90">
            <v>53</v>
          </cell>
          <cell r="P90">
            <v>106</v>
          </cell>
          <cell r="Q90" t="str">
            <v>0-7</v>
          </cell>
          <cell r="R90">
            <v>22</v>
          </cell>
          <cell r="T90">
            <v>9.4339622641509441E-2</v>
          </cell>
        </row>
        <row r="91">
          <cell r="A91">
            <v>546546</v>
          </cell>
          <cell r="B91" t="str">
            <v>Fun Farm Day Nursery</v>
          </cell>
          <cell r="K91">
            <v>2</v>
          </cell>
          <cell r="L91">
            <v>2</v>
          </cell>
          <cell r="M91">
            <v>5</v>
          </cell>
          <cell r="N91">
            <v>0.4</v>
          </cell>
          <cell r="O91">
            <v>28</v>
          </cell>
          <cell r="P91">
            <v>56</v>
          </cell>
          <cell r="Q91" t="str">
            <v>0-4</v>
          </cell>
          <cell r="R91">
            <v>12</v>
          </cell>
          <cell r="T91">
            <v>8.9285714285714288E-2</v>
          </cell>
        </row>
        <row r="92">
          <cell r="A92">
            <v>546461</v>
          </cell>
          <cell r="B92" t="str">
            <v>Woodlands Nursery Horncastle</v>
          </cell>
          <cell r="K92">
            <v>2</v>
          </cell>
          <cell r="L92">
            <v>2</v>
          </cell>
          <cell r="M92">
            <v>5</v>
          </cell>
          <cell r="N92">
            <v>0.4</v>
          </cell>
        </row>
        <row r="93">
          <cell r="A93">
            <v>581444</v>
          </cell>
          <cell r="B93" t="str">
            <v>Bramble Hall Day Nursery</v>
          </cell>
          <cell r="K93">
            <v>11</v>
          </cell>
          <cell r="L93">
            <v>11</v>
          </cell>
          <cell r="M93">
            <v>28</v>
          </cell>
          <cell r="N93">
            <v>0.39285714285714285</v>
          </cell>
          <cell r="O93">
            <v>48</v>
          </cell>
          <cell r="P93">
            <v>96</v>
          </cell>
          <cell r="Q93" t="str">
            <v>0-7</v>
          </cell>
          <cell r="R93">
            <v>15</v>
          </cell>
          <cell r="T93">
            <v>0.29166666666666669</v>
          </cell>
        </row>
        <row r="94">
          <cell r="A94">
            <v>523682</v>
          </cell>
          <cell r="B94" t="str">
            <v>Little Lambs Nursery</v>
          </cell>
          <cell r="K94">
            <v>7</v>
          </cell>
          <cell r="L94">
            <v>7</v>
          </cell>
          <cell r="M94">
            <v>18</v>
          </cell>
          <cell r="N94">
            <v>0.3888888888888889</v>
          </cell>
          <cell r="O94">
            <v>67</v>
          </cell>
          <cell r="P94">
            <v>134</v>
          </cell>
          <cell r="Q94" t="str">
            <v>0-7</v>
          </cell>
          <cell r="R94">
            <v>15</v>
          </cell>
          <cell r="T94">
            <v>0.13432835820895522</v>
          </cell>
        </row>
        <row r="95">
          <cell r="A95">
            <v>9251010</v>
          </cell>
          <cell r="B95" t="str">
            <v>Lincoln Kingsdown Nursery School</v>
          </cell>
          <cell r="H95">
            <v>33</v>
          </cell>
          <cell r="L95">
            <v>33</v>
          </cell>
          <cell r="M95">
            <v>88</v>
          </cell>
          <cell r="N95">
            <v>0.375</v>
          </cell>
          <cell r="O95">
            <v>44</v>
          </cell>
          <cell r="P95">
            <v>88</v>
          </cell>
          <cell r="Q95" t="str">
            <v>0-4</v>
          </cell>
          <cell r="R95">
            <v>12</v>
          </cell>
          <cell r="S95">
            <v>28</v>
          </cell>
          <cell r="T95">
            <v>1</v>
          </cell>
        </row>
        <row r="96">
          <cell r="A96">
            <v>9253111</v>
          </cell>
          <cell r="B96" t="str">
            <v>Lincoln St Peter at Gowts CE Primary</v>
          </cell>
          <cell r="J96">
            <v>14.169491525423728</v>
          </cell>
          <cell r="L96">
            <v>14.169491525423728</v>
          </cell>
          <cell r="M96">
            <v>38</v>
          </cell>
          <cell r="N96">
            <v>0.3728813559322034</v>
          </cell>
        </row>
        <row r="97">
          <cell r="A97">
            <v>9253108</v>
          </cell>
          <cell r="B97" t="str">
            <v>Lincoln St Faith's CE Infant School</v>
          </cell>
          <cell r="J97">
            <v>18.545454545454547</v>
          </cell>
          <cell r="L97">
            <v>18.545454545454547</v>
          </cell>
          <cell r="M97">
            <v>51</v>
          </cell>
          <cell r="N97">
            <v>0.36363636363636365</v>
          </cell>
          <cell r="O97">
            <v>52</v>
          </cell>
          <cell r="P97">
            <v>52</v>
          </cell>
          <cell r="T97">
            <v>0.98076923076923073</v>
          </cell>
        </row>
        <row r="98">
          <cell r="A98">
            <v>546530</v>
          </cell>
          <cell r="B98" t="str">
            <v>Belton Lane PLA Nursery</v>
          </cell>
          <cell r="K98">
            <v>8</v>
          </cell>
          <cell r="L98">
            <v>8</v>
          </cell>
          <cell r="M98">
            <v>22</v>
          </cell>
          <cell r="N98">
            <v>0.36363636363636365</v>
          </cell>
          <cell r="O98">
            <v>52</v>
          </cell>
          <cell r="P98">
            <v>52</v>
          </cell>
          <cell r="T98">
            <v>0.42307692307692307</v>
          </cell>
        </row>
        <row r="99">
          <cell r="A99">
            <v>513995</v>
          </cell>
          <cell r="B99" t="str">
            <v>Busy Bees Day Nursery</v>
          </cell>
          <cell r="K99">
            <v>8</v>
          </cell>
          <cell r="L99">
            <v>8</v>
          </cell>
          <cell r="M99">
            <v>22</v>
          </cell>
          <cell r="N99">
            <v>0.36363636363636365</v>
          </cell>
          <cell r="O99">
            <v>53</v>
          </cell>
          <cell r="P99">
            <v>106</v>
          </cell>
          <cell r="Q99" t="str">
            <v>0-7</v>
          </cell>
          <cell r="R99">
            <v>9</v>
          </cell>
          <cell r="T99">
            <v>0.20754716981132076</v>
          </cell>
        </row>
        <row r="100">
          <cell r="A100">
            <v>546489</v>
          </cell>
          <cell r="B100" t="str">
            <v>Frampton Community Play Group</v>
          </cell>
          <cell r="K100">
            <v>5</v>
          </cell>
          <cell r="L100">
            <v>5</v>
          </cell>
          <cell r="M100">
            <v>14</v>
          </cell>
          <cell r="N100">
            <v>0.35714285714285715</v>
          </cell>
          <cell r="O100">
            <v>42</v>
          </cell>
          <cell r="P100">
            <v>84</v>
          </cell>
          <cell r="Q100" t="str">
            <v>2-4</v>
          </cell>
          <cell r="R100">
            <v>12</v>
          </cell>
          <cell r="T100">
            <v>0.16666666666666666</v>
          </cell>
        </row>
        <row r="101">
          <cell r="A101">
            <v>516466</v>
          </cell>
          <cell r="B101" t="str">
            <v>High Gate Day Nursery</v>
          </cell>
          <cell r="K101">
            <v>5</v>
          </cell>
          <cell r="L101">
            <v>5</v>
          </cell>
          <cell r="M101">
            <v>14</v>
          </cell>
          <cell r="N101">
            <v>0.35714285714285715</v>
          </cell>
          <cell r="O101">
            <v>24</v>
          </cell>
          <cell r="P101">
            <v>48</v>
          </cell>
          <cell r="Q101" t="str">
            <v>0-4</v>
          </cell>
          <cell r="T101">
            <v>0.29166666666666669</v>
          </cell>
        </row>
        <row r="102">
          <cell r="A102">
            <v>546482</v>
          </cell>
          <cell r="B102" t="str">
            <v>The Old Station Nursery Ltd  (Wragby Road)</v>
          </cell>
          <cell r="K102">
            <v>6</v>
          </cell>
          <cell r="L102">
            <v>6</v>
          </cell>
          <cell r="M102">
            <v>17</v>
          </cell>
          <cell r="N102">
            <v>0.35294117647058826</v>
          </cell>
          <cell r="O102">
            <v>105</v>
          </cell>
          <cell r="P102">
            <v>210</v>
          </cell>
          <cell r="Q102" t="str">
            <v>0-7</v>
          </cell>
          <cell r="S102">
            <v>59</v>
          </cell>
          <cell r="T102">
            <v>8.0952380952380956E-2</v>
          </cell>
        </row>
        <row r="103">
          <cell r="A103">
            <v>9251011</v>
          </cell>
          <cell r="B103" t="str">
            <v>Gainsborough Nursery School</v>
          </cell>
          <cell r="H103">
            <v>31</v>
          </cell>
          <cell r="L103">
            <v>31</v>
          </cell>
          <cell r="M103">
            <v>89</v>
          </cell>
          <cell r="N103">
            <v>0.34831460674157305</v>
          </cell>
          <cell r="O103">
            <v>36</v>
          </cell>
          <cell r="P103">
            <v>72</v>
          </cell>
          <cell r="Q103" t="str">
            <v>0-4</v>
          </cell>
          <cell r="R103">
            <v>12</v>
          </cell>
          <cell r="T103">
            <v>1.2361111111111112</v>
          </cell>
        </row>
        <row r="104">
          <cell r="A104">
            <v>516031</v>
          </cell>
          <cell r="B104" t="str">
            <v>Nutwood Cottage Nursery</v>
          </cell>
          <cell r="K104">
            <v>9</v>
          </cell>
          <cell r="L104">
            <v>9</v>
          </cell>
          <cell r="M104">
            <v>26</v>
          </cell>
          <cell r="N104">
            <v>0.34615384615384615</v>
          </cell>
        </row>
        <row r="105">
          <cell r="A105">
            <v>510992</v>
          </cell>
          <cell r="B105" t="str">
            <v>Paper Moon Day Nursery</v>
          </cell>
          <cell r="K105">
            <v>4</v>
          </cell>
          <cell r="L105">
            <v>4</v>
          </cell>
          <cell r="M105">
            <v>12</v>
          </cell>
          <cell r="N105">
            <v>0.33333333333333331</v>
          </cell>
          <cell r="O105">
            <v>49</v>
          </cell>
          <cell r="P105">
            <v>98</v>
          </cell>
          <cell r="Q105" t="str">
            <v>0-4</v>
          </cell>
          <cell r="R105">
            <v>12</v>
          </cell>
          <cell r="T105">
            <v>0.12244897959183673</v>
          </cell>
        </row>
        <row r="106">
          <cell r="A106">
            <v>9252038</v>
          </cell>
          <cell r="B106" t="str">
            <v>Sleaford Church Lane Primary School</v>
          </cell>
          <cell r="F106">
            <v>12.448275862068964</v>
          </cell>
          <cell r="L106">
            <v>12.448275862068964</v>
          </cell>
          <cell r="M106">
            <v>38</v>
          </cell>
          <cell r="N106">
            <v>0.32758620689655171</v>
          </cell>
          <cell r="O106">
            <v>50</v>
          </cell>
          <cell r="P106">
            <v>100</v>
          </cell>
          <cell r="Q106" t="str">
            <v>0-7</v>
          </cell>
          <cell r="R106">
            <v>15</v>
          </cell>
          <cell r="T106">
            <v>0.38</v>
          </cell>
        </row>
        <row r="107">
          <cell r="A107">
            <v>523856</v>
          </cell>
          <cell r="B107" t="str">
            <v>Limes Play &amp; Learn</v>
          </cell>
          <cell r="K107">
            <v>14</v>
          </cell>
          <cell r="L107">
            <v>14</v>
          </cell>
          <cell r="M107">
            <v>45</v>
          </cell>
          <cell r="N107">
            <v>0.31111111111111112</v>
          </cell>
          <cell r="O107">
            <v>52</v>
          </cell>
          <cell r="P107">
            <v>52</v>
          </cell>
          <cell r="T107">
            <v>0.86538461538461542</v>
          </cell>
        </row>
        <row r="108">
          <cell r="A108">
            <v>515056</v>
          </cell>
          <cell r="B108" t="str">
            <v>Greenlands Preschool</v>
          </cell>
          <cell r="K108">
            <v>8</v>
          </cell>
          <cell r="L108">
            <v>8</v>
          </cell>
          <cell r="M108">
            <v>26</v>
          </cell>
          <cell r="N108">
            <v>0.30769230769230771</v>
          </cell>
          <cell r="O108">
            <v>32</v>
          </cell>
          <cell r="P108">
            <v>64</v>
          </cell>
          <cell r="Q108" t="str">
            <v>2-7</v>
          </cell>
          <cell r="T108">
            <v>0.40625</v>
          </cell>
        </row>
        <row r="109">
          <cell r="A109">
            <v>546509</v>
          </cell>
          <cell r="B109" t="str">
            <v>Greenwich House School, Kindergarten &amp; Creche</v>
          </cell>
          <cell r="K109">
            <v>8</v>
          </cell>
          <cell r="L109">
            <v>8</v>
          </cell>
          <cell r="M109">
            <v>26</v>
          </cell>
          <cell r="N109">
            <v>0.30769230769230771</v>
          </cell>
          <cell r="O109">
            <v>48</v>
          </cell>
          <cell r="P109">
            <v>96</v>
          </cell>
          <cell r="Q109" t="str">
            <v>2-4</v>
          </cell>
          <cell r="T109">
            <v>0.27083333333333331</v>
          </cell>
        </row>
        <row r="110">
          <cell r="A110">
            <v>546547</v>
          </cell>
          <cell r="B110" t="str">
            <v>Marton Pre School</v>
          </cell>
          <cell r="K110">
            <v>4</v>
          </cell>
          <cell r="L110">
            <v>4</v>
          </cell>
          <cell r="M110">
            <v>13</v>
          </cell>
          <cell r="N110">
            <v>0.30769230769230771</v>
          </cell>
          <cell r="O110">
            <v>33</v>
          </cell>
          <cell r="P110">
            <v>66</v>
          </cell>
          <cell r="Q110" t="str">
            <v>0-5</v>
          </cell>
          <cell r="R110">
            <v>9</v>
          </cell>
          <cell r="T110">
            <v>0.19696969696969696</v>
          </cell>
        </row>
        <row r="111">
          <cell r="A111">
            <v>546533</v>
          </cell>
          <cell r="B111" t="str">
            <v>Under 5's Ltd Lincoln Central Children Centre (Bishop King)</v>
          </cell>
          <cell r="K111">
            <v>4</v>
          </cell>
          <cell r="L111">
            <v>4</v>
          </cell>
          <cell r="M111">
            <v>13</v>
          </cell>
          <cell r="N111">
            <v>0.30769230769230771</v>
          </cell>
          <cell r="O111">
            <v>26</v>
          </cell>
          <cell r="P111">
            <v>52</v>
          </cell>
          <cell r="Q111" t="str">
            <v>2-4</v>
          </cell>
          <cell r="T111">
            <v>0.25</v>
          </cell>
        </row>
        <row r="112">
          <cell r="A112">
            <v>597012</v>
          </cell>
          <cell r="B112" t="str">
            <v>Hawthorn Tree Community Children's Centre</v>
          </cell>
          <cell r="K112">
            <v>19</v>
          </cell>
          <cell r="L112">
            <v>19</v>
          </cell>
          <cell r="M112">
            <v>62</v>
          </cell>
          <cell r="N112">
            <v>0.30645161290322581</v>
          </cell>
          <cell r="O112">
            <v>45</v>
          </cell>
          <cell r="P112">
            <v>90</v>
          </cell>
          <cell r="Q112" t="str">
            <v>0-4</v>
          </cell>
          <cell r="R112">
            <v>15</v>
          </cell>
          <cell r="T112">
            <v>0.68888888888888888</v>
          </cell>
        </row>
        <row r="113">
          <cell r="A113">
            <v>510913</v>
          </cell>
          <cell r="B113" t="str">
            <v>Portland kindergarten</v>
          </cell>
          <cell r="K113">
            <v>7</v>
          </cell>
          <cell r="L113">
            <v>7</v>
          </cell>
          <cell r="M113">
            <v>23</v>
          </cell>
          <cell r="N113">
            <v>0.30434782608695654</v>
          </cell>
          <cell r="O113">
            <v>40</v>
          </cell>
          <cell r="P113">
            <v>80</v>
          </cell>
          <cell r="Q113" t="str">
            <v>2-7</v>
          </cell>
          <cell r="T113">
            <v>0.28749999999999998</v>
          </cell>
        </row>
        <row r="114">
          <cell r="A114">
            <v>546520</v>
          </cell>
          <cell r="B114" t="str">
            <v>Paper Moon Day Nursery (Boultham Park)</v>
          </cell>
          <cell r="K114">
            <v>6</v>
          </cell>
          <cell r="L114">
            <v>6</v>
          </cell>
          <cell r="M114">
            <v>20</v>
          </cell>
          <cell r="N114">
            <v>0.3</v>
          </cell>
          <cell r="O114">
            <v>32</v>
          </cell>
          <cell r="P114">
            <v>64</v>
          </cell>
          <cell r="Q114" t="str">
            <v>0-4</v>
          </cell>
          <cell r="R114">
            <v>12</v>
          </cell>
          <cell r="T114">
            <v>0.3125</v>
          </cell>
        </row>
        <row r="115">
          <cell r="A115">
            <v>9257008</v>
          </cell>
          <cell r="B115" t="str">
            <v>Gosberton House  School</v>
          </cell>
          <cell r="C115">
            <v>3</v>
          </cell>
          <cell r="L115">
            <v>3</v>
          </cell>
          <cell r="M115">
            <v>10</v>
          </cell>
          <cell r="N115">
            <v>0.3</v>
          </cell>
          <cell r="O115">
            <v>34</v>
          </cell>
          <cell r="P115">
            <v>68</v>
          </cell>
          <cell r="Q115" t="str">
            <v>0-4</v>
          </cell>
          <cell r="R115">
            <v>6</v>
          </cell>
          <cell r="T115">
            <v>0.14705882352941177</v>
          </cell>
        </row>
        <row r="116">
          <cell r="A116">
            <v>546529</v>
          </cell>
          <cell r="B116" t="str">
            <v>YMCA Woodlands Nursery</v>
          </cell>
          <cell r="K116">
            <v>3</v>
          </cell>
          <cell r="L116">
            <v>3</v>
          </cell>
          <cell r="M116">
            <v>10</v>
          </cell>
          <cell r="N116">
            <v>0.3</v>
          </cell>
        </row>
        <row r="117">
          <cell r="A117">
            <v>546465</v>
          </cell>
          <cell r="B117" t="str">
            <v>The Tulip Preschool</v>
          </cell>
          <cell r="K117">
            <v>11</v>
          </cell>
          <cell r="L117">
            <v>11</v>
          </cell>
          <cell r="M117">
            <v>37</v>
          </cell>
          <cell r="N117">
            <v>0.29729729729729731</v>
          </cell>
          <cell r="O117">
            <v>32</v>
          </cell>
          <cell r="P117">
            <v>64</v>
          </cell>
          <cell r="Q117" t="str">
            <v>0-4</v>
          </cell>
          <cell r="R117">
            <v>6</v>
          </cell>
          <cell r="S117">
            <v>14</v>
          </cell>
          <cell r="T117">
            <v>0.578125</v>
          </cell>
        </row>
        <row r="118">
          <cell r="A118">
            <v>511523</v>
          </cell>
          <cell r="B118" t="str">
            <v>Busi Bodies Day Nursery (Louth)</v>
          </cell>
          <cell r="K118">
            <v>5</v>
          </cell>
          <cell r="L118">
            <v>5</v>
          </cell>
          <cell r="M118">
            <v>17</v>
          </cell>
          <cell r="N118">
            <v>0.29411764705882354</v>
          </cell>
          <cell r="O118">
            <v>24</v>
          </cell>
          <cell r="P118">
            <v>48</v>
          </cell>
          <cell r="Q118" t="str">
            <v>2-4</v>
          </cell>
          <cell r="T118">
            <v>0.35416666666666669</v>
          </cell>
        </row>
        <row r="119">
          <cell r="A119">
            <v>9252120</v>
          </cell>
          <cell r="B119" t="str">
            <v>Lincoln The Sir Francis Hill C Primary</v>
          </cell>
          <cell r="F119">
            <v>14.184210526315789</v>
          </cell>
          <cell r="L119">
            <v>14.184210526315789</v>
          </cell>
          <cell r="M119">
            <v>49</v>
          </cell>
          <cell r="N119">
            <v>0.28947368421052633</v>
          </cell>
          <cell r="O119">
            <v>45</v>
          </cell>
          <cell r="P119">
            <v>90</v>
          </cell>
          <cell r="Q119" t="str">
            <v>0-7</v>
          </cell>
          <cell r="R119">
            <v>12</v>
          </cell>
          <cell r="T119">
            <v>0.5444444444444444</v>
          </cell>
        </row>
        <row r="120">
          <cell r="A120">
            <v>513328</v>
          </cell>
          <cell r="B120" t="str">
            <v>Small Saints Preschool</v>
          </cell>
          <cell r="K120">
            <v>36</v>
          </cell>
          <cell r="L120">
            <v>36</v>
          </cell>
          <cell r="M120">
            <v>129</v>
          </cell>
          <cell r="N120">
            <v>0.27906976744186046</v>
          </cell>
          <cell r="O120">
            <v>52</v>
          </cell>
          <cell r="P120">
            <v>52</v>
          </cell>
          <cell r="T120">
            <v>2.4807692307692308</v>
          </cell>
        </row>
        <row r="121">
          <cell r="A121">
            <v>9252054</v>
          </cell>
          <cell r="B121" t="str">
            <v>Grantham Belton Lane Community Primary</v>
          </cell>
          <cell r="F121">
            <v>6.3888888888888893</v>
          </cell>
          <cell r="L121">
            <v>6.3888888888888893</v>
          </cell>
          <cell r="M121">
            <v>23</v>
          </cell>
          <cell r="N121">
            <v>0.27777777777777779</v>
          </cell>
          <cell r="O121">
            <v>78</v>
          </cell>
          <cell r="P121">
            <v>156</v>
          </cell>
          <cell r="Q121" t="str">
            <v>2-4</v>
          </cell>
          <cell r="T121">
            <v>0.14743589743589744</v>
          </cell>
        </row>
        <row r="122">
          <cell r="A122">
            <v>9252244</v>
          </cell>
          <cell r="B122" t="str">
            <v>Horncastle Community Primary School</v>
          </cell>
          <cell r="F122">
            <v>14.022471910112358</v>
          </cell>
          <cell r="L122">
            <v>14.022471910112358</v>
          </cell>
          <cell r="M122">
            <v>52</v>
          </cell>
          <cell r="N122">
            <v>0.2696629213483146</v>
          </cell>
          <cell r="O122">
            <v>52</v>
          </cell>
          <cell r="P122">
            <v>52</v>
          </cell>
          <cell r="T122">
            <v>1</v>
          </cell>
        </row>
        <row r="123">
          <cell r="A123">
            <v>546480</v>
          </cell>
          <cell r="B123" t="str">
            <v>The Old Station Nursery Ltd (Brayford)</v>
          </cell>
          <cell r="K123">
            <v>6</v>
          </cell>
          <cell r="L123">
            <v>6</v>
          </cell>
          <cell r="M123">
            <v>24</v>
          </cell>
          <cell r="N123">
            <v>0.25</v>
          </cell>
          <cell r="O123">
            <v>52</v>
          </cell>
          <cell r="P123">
            <v>52</v>
          </cell>
          <cell r="T123">
            <v>0.46153846153846156</v>
          </cell>
        </row>
        <row r="124">
          <cell r="A124">
            <v>512545</v>
          </cell>
          <cell r="B124" t="str">
            <v>Little Acorn Day Nursery</v>
          </cell>
          <cell r="K124">
            <v>5</v>
          </cell>
          <cell r="L124">
            <v>5</v>
          </cell>
          <cell r="M124">
            <v>20</v>
          </cell>
          <cell r="N124">
            <v>0.25</v>
          </cell>
          <cell r="O124">
            <v>44</v>
          </cell>
          <cell r="P124">
            <v>88</v>
          </cell>
          <cell r="Q124" t="str">
            <v>0-7</v>
          </cell>
          <cell r="R124">
            <v>16</v>
          </cell>
          <cell r="T124">
            <v>0.22727272727272727</v>
          </cell>
        </row>
        <row r="125">
          <cell r="A125">
            <v>597002</v>
          </cell>
          <cell r="B125" t="str">
            <v>Meadow View Play Group</v>
          </cell>
          <cell r="K125">
            <v>4</v>
          </cell>
          <cell r="L125">
            <v>4</v>
          </cell>
          <cell r="M125">
            <v>16</v>
          </cell>
          <cell r="N125">
            <v>0.25</v>
          </cell>
          <cell r="O125">
            <v>59</v>
          </cell>
          <cell r="P125">
            <v>118</v>
          </cell>
          <cell r="Q125" t="str">
            <v>0-7</v>
          </cell>
          <cell r="R125">
            <v>21</v>
          </cell>
          <cell r="S125">
            <v>33</v>
          </cell>
          <cell r="T125">
            <v>0.13559322033898305</v>
          </cell>
        </row>
        <row r="126">
          <cell r="A126">
            <v>546534</v>
          </cell>
          <cell r="B126" t="str">
            <v>Lilliput Day Nursery Boston</v>
          </cell>
          <cell r="K126">
            <v>1</v>
          </cell>
          <cell r="L126">
            <v>1</v>
          </cell>
          <cell r="M126">
            <v>4</v>
          </cell>
          <cell r="N126">
            <v>0.25</v>
          </cell>
          <cell r="O126">
            <v>17</v>
          </cell>
          <cell r="P126">
            <v>34</v>
          </cell>
          <cell r="Q126" t="str">
            <v>2-4</v>
          </cell>
          <cell r="T126">
            <v>0.11764705882352941</v>
          </cell>
        </row>
        <row r="127">
          <cell r="A127">
            <v>583196</v>
          </cell>
          <cell r="B127" t="str">
            <v>Swan Street Preschool</v>
          </cell>
          <cell r="K127">
            <v>6</v>
          </cell>
          <cell r="L127">
            <v>6</v>
          </cell>
          <cell r="M127">
            <v>25</v>
          </cell>
          <cell r="N127">
            <v>0.24</v>
          </cell>
        </row>
        <row r="128">
          <cell r="A128">
            <v>546422</v>
          </cell>
          <cell r="B128" t="str">
            <v>Town &amp; Country Kiddies (Louth)</v>
          </cell>
          <cell r="K128">
            <v>8</v>
          </cell>
          <cell r="L128">
            <v>8</v>
          </cell>
          <cell r="M128">
            <v>34</v>
          </cell>
          <cell r="N128">
            <v>0.23529411764705882</v>
          </cell>
          <cell r="O128">
            <v>32</v>
          </cell>
          <cell r="P128">
            <v>64</v>
          </cell>
          <cell r="Q128" t="str">
            <v>2-4</v>
          </cell>
          <cell r="T128">
            <v>0.53125</v>
          </cell>
        </row>
        <row r="129">
          <cell r="A129">
            <v>515567</v>
          </cell>
          <cell r="B129" t="str">
            <v>St Michael's Preschool</v>
          </cell>
          <cell r="K129">
            <v>4</v>
          </cell>
          <cell r="L129">
            <v>4</v>
          </cell>
          <cell r="M129">
            <v>17</v>
          </cell>
          <cell r="N129">
            <v>0.23529411764705882</v>
          </cell>
          <cell r="O129">
            <v>79</v>
          </cell>
          <cell r="P129">
            <v>158</v>
          </cell>
          <cell r="Q129" t="str">
            <v>0-7</v>
          </cell>
          <cell r="R129">
            <v>24</v>
          </cell>
          <cell r="S129">
            <v>40</v>
          </cell>
          <cell r="T129">
            <v>0.10759493670886076</v>
          </cell>
        </row>
        <row r="130">
          <cell r="A130">
            <v>546476</v>
          </cell>
          <cell r="B130" t="str">
            <v>St Faiths Play Group</v>
          </cell>
          <cell r="K130">
            <v>3</v>
          </cell>
          <cell r="L130">
            <v>3</v>
          </cell>
          <cell r="M130">
            <v>13</v>
          </cell>
          <cell r="N130">
            <v>0.23076923076923078</v>
          </cell>
          <cell r="O130">
            <v>18</v>
          </cell>
          <cell r="P130">
            <v>36</v>
          </cell>
          <cell r="Q130" t="str">
            <v>2-4</v>
          </cell>
          <cell r="T130">
            <v>0.3611111111111111</v>
          </cell>
        </row>
        <row r="131">
          <cell r="A131">
            <v>546418</v>
          </cell>
          <cell r="B131" t="str">
            <v>Start Right Day Nursery</v>
          </cell>
          <cell r="K131">
            <v>8</v>
          </cell>
          <cell r="L131">
            <v>8</v>
          </cell>
          <cell r="M131">
            <v>35</v>
          </cell>
          <cell r="N131">
            <v>0.22857142857142856</v>
          </cell>
          <cell r="O131">
            <v>24</v>
          </cell>
          <cell r="P131">
            <v>48</v>
          </cell>
          <cell r="Q131" t="str">
            <v>2-4</v>
          </cell>
          <cell r="T131">
            <v>0.72916666666666663</v>
          </cell>
        </row>
        <row r="132">
          <cell r="A132">
            <v>9251001</v>
          </cell>
          <cell r="B132" t="str">
            <v>Grantham Wyndham Park Nursery School</v>
          </cell>
          <cell r="H132">
            <v>24</v>
          </cell>
          <cell r="L132">
            <v>24</v>
          </cell>
          <cell r="M132">
            <v>106</v>
          </cell>
          <cell r="N132">
            <v>0.22641509433962265</v>
          </cell>
          <cell r="O132">
            <v>59</v>
          </cell>
          <cell r="P132">
            <v>118</v>
          </cell>
          <cell r="Q132" t="str">
            <v>0-7</v>
          </cell>
          <cell r="R132">
            <v>27</v>
          </cell>
          <cell r="T132">
            <v>0.89830508474576276</v>
          </cell>
        </row>
        <row r="133">
          <cell r="A133">
            <v>584735</v>
          </cell>
          <cell r="B133" t="str">
            <v>Mulberry Bush Child Care and Education Centre</v>
          </cell>
          <cell r="K133">
            <v>8</v>
          </cell>
          <cell r="L133">
            <v>8</v>
          </cell>
          <cell r="M133">
            <v>36</v>
          </cell>
          <cell r="N133">
            <v>0.22222222222222221</v>
          </cell>
        </row>
        <row r="134">
          <cell r="A134">
            <v>520589</v>
          </cell>
          <cell r="B134" t="str">
            <v>Ayscoughfee Hall School</v>
          </cell>
          <cell r="D134">
            <v>6</v>
          </cell>
          <cell r="L134">
            <v>6</v>
          </cell>
          <cell r="M134">
            <v>27</v>
          </cell>
          <cell r="N134">
            <v>0.22222222222222221</v>
          </cell>
          <cell r="O134">
            <v>80</v>
          </cell>
          <cell r="P134">
            <v>160</v>
          </cell>
          <cell r="Q134" t="str">
            <v>0-7</v>
          </cell>
          <cell r="R134">
            <v>15</v>
          </cell>
          <cell r="T134">
            <v>0.16875000000000001</v>
          </cell>
        </row>
        <row r="135">
          <cell r="A135">
            <v>597018</v>
          </cell>
          <cell r="B135" t="str">
            <v>Skendleby Play School</v>
          </cell>
          <cell r="K135">
            <v>2</v>
          </cell>
          <cell r="L135">
            <v>2</v>
          </cell>
          <cell r="M135">
            <v>9</v>
          </cell>
          <cell r="N135">
            <v>0.22222222222222221</v>
          </cell>
        </row>
        <row r="136">
          <cell r="A136">
            <v>515391</v>
          </cell>
          <cell r="B136" t="str">
            <v>Young Tots Day Nursery</v>
          </cell>
          <cell r="K136">
            <v>6</v>
          </cell>
          <cell r="L136">
            <v>6</v>
          </cell>
          <cell r="M136">
            <v>28</v>
          </cell>
          <cell r="N136">
            <v>0.21428571428571427</v>
          </cell>
        </row>
        <row r="137">
          <cell r="A137">
            <v>546446</v>
          </cell>
          <cell r="B137" t="str">
            <v>ABC Day Nursery / Play school (Spalding)</v>
          </cell>
          <cell r="K137">
            <v>4</v>
          </cell>
          <cell r="L137">
            <v>4</v>
          </cell>
          <cell r="M137">
            <v>19</v>
          </cell>
          <cell r="N137">
            <v>0.21052631578947367</v>
          </cell>
          <cell r="O137">
            <v>42</v>
          </cell>
          <cell r="P137">
            <v>84</v>
          </cell>
          <cell r="Q137" t="str">
            <v>0-7</v>
          </cell>
          <cell r="R137">
            <v>15</v>
          </cell>
          <cell r="T137">
            <v>0.22619047619047619</v>
          </cell>
        </row>
        <row r="138">
          <cell r="A138">
            <v>511797</v>
          </cell>
          <cell r="B138" t="str">
            <v>Albion House Nursery</v>
          </cell>
          <cell r="K138">
            <v>3</v>
          </cell>
          <cell r="L138">
            <v>3</v>
          </cell>
          <cell r="M138">
            <v>15</v>
          </cell>
          <cell r="N138">
            <v>0.2</v>
          </cell>
        </row>
        <row r="139">
          <cell r="A139">
            <v>546425</v>
          </cell>
          <cell r="B139" t="str">
            <v>Butterwick Pre School Play Group</v>
          </cell>
          <cell r="K139">
            <v>10</v>
          </cell>
          <cell r="L139">
            <v>10</v>
          </cell>
          <cell r="M139">
            <v>52</v>
          </cell>
          <cell r="N139">
            <v>0.19230769230769232</v>
          </cell>
          <cell r="O139">
            <v>34</v>
          </cell>
          <cell r="P139">
            <v>68</v>
          </cell>
          <cell r="Q139" t="str">
            <v>0-7</v>
          </cell>
          <cell r="R139">
            <v>10</v>
          </cell>
          <cell r="S139">
            <v>18</v>
          </cell>
          <cell r="T139">
            <v>0.76470588235294112</v>
          </cell>
        </row>
        <row r="140">
          <cell r="A140">
            <v>582223</v>
          </cell>
          <cell r="B140" t="str">
            <v>Tydd St Marys Preschool</v>
          </cell>
          <cell r="K140">
            <v>4</v>
          </cell>
          <cell r="L140">
            <v>4</v>
          </cell>
          <cell r="M140">
            <v>21</v>
          </cell>
          <cell r="N140">
            <v>0.19047619047619047</v>
          </cell>
          <cell r="O140">
            <v>36</v>
          </cell>
          <cell r="P140">
            <v>72</v>
          </cell>
          <cell r="Q140" t="str">
            <v>2-7</v>
          </cell>
          <cell r="T140">
            <v>0.29166666666666669</v>
          </cell>
        </row>
        <row r="141">
          <cell r="A141">
            <v>546500</v>
          </cell>
          <cell r="B141" t="str">
            <v>Toddle In Day Nursery</v>
          </cell>
          <cell r="K141">
            <v>5</v>
          </cell>
          <cell r="L141">
            <v>5</v>
          </cell>
          <cell r="M141">
            <v>27</v>
          </cell>
          <cell r="N141">
            <v>0.18518518518518517</v>
          </cell>
        </row>
        <row r="142">
          <cell r="A142">
            <v>517206</v>
          </cell>
          <cell r="B142" t="str">
            <v>County Hospital Day Nursery (under 5's)</v>
          </cell>
          <cell r="K142">
            <v>5</v>
          </cell>
          <cell r="L142">
            <v>5</v>
          </cell>
          <cell r="M142">
            <v>29</v>
          </cell>
          <cell r="N142">
            <v>0.17241379310344829</v>
          </cell>
          <cell r="O142">
            <v>47</v>
          </cell>
          <cell r="P142">
            <v>94</v>
          </cell>
          <cell r="Q142" t="str">
            <v>0-4</v>
          </cell>
          <cell r="R142">
            <v>15</v>
          </cell>
          <cell r="T142">
            <v>0.30851063829787234</v>
          </cell>
        </row>
        <row r="143">
          <cell r="A143">
            <v>546460</v>
          </cell>
          <cell r="B143" t="str">
            <v>Bubbles Day Nursery</v>
          </cell>
          <cell r="K143">
            <v>6</v>
          </cell>
          <cell r="L143">
            <v>6</v>
          </cell>
          <cell r="M143">
            <v>35</v>
          </cell>
          <cell r="N143">
            <v>0.17142857142857143</v>
          </cell>
          <cell r="O143">
            <v>42</v>
          </cell>
          <cell r="P143">
            <v>84</v>
          </cell>
          <cell r="Q143" t="str">
            <v>0-4</v>
          </cell>
          <cell r="R143">
            <v>12</v>
          </cell>
          <cell r="T143">
            <v>0.41666666666666669</v>
          </cell>
        </row>
        <row r="144">
          <cell r="A144">
            <v>581309</v>
          </cell>
          <cell r="B144" t="str">
            <v>Sleaford Methodist Preschool</v>
          </cell>
          <cell r="K144">
            <v>6</v>
          </cell>
          <cell r="L144">
            <v>6</v>
          </cell>
          <cell r="M144">
            <v>35</v>
          </cell>
          <cell r="N144">
            <v>0.17142857142857143</v>
          </cell>
          <cell r="O144">
            <v>72</v>
          </cell>
          <cell r="P144">
            <v>144</v>
          </cell>
          <cell r="Q144" t="str">
            <v>0-7</v>
          </cell>
          <cell r="R144">
            <v>15</v>
          </cell>
          <cell r="T144">
            <v>0.24305555555555555</v>
          </cell>
        </row>
        <row r="145">
          <cell r="A145">
            <v>546525</v>
          </cell>
          <cell r="B145" t="str">
            <v>Woodside Children's Nursery</v>
          </cell>
          <cell r="K145">
            <v>5</v>
          </cell>
          <cell r="L145">
            <v>5</v>
          </cell>
          <cell r="M145">
            <v>30</v>
          </cell>
          <cell r="N145">
            <v>0.16666666666666666</v>
          </cell>
          <cell r="O145">
            <v>26</v>
          </cell>
          <cell r="P145">
            <v>52</v>
          </cell>
          <cell r="Q145" t="str">
            <v>2-4</v>
          </cell>
          <cell r="T145">
            <v>0.57692307692307687</v>
          </cell>
        </row>
        <row r="146">
          <cell r="A146">
            <v>546499</v>
          </cell>
          <cell r="B146" t="str">
            <v>Bailgate Pre-school</v>
          </cell>
          <cell r="K146">
            <v>4</v>
          </cell>
          <cell r="L146">
            <v>4</v>
          </cell>
          <cell r="M146">
            <v>24</v>
          </cell>
          <cell r="N146">
            <v>0.16666666666666666</v>
          </cell>
          <cell r="O146">
            <v>38</v>
          </cell>
          <cell r="P146">
            <v>76</v>
          </cell>
          <cell r="Q146" t="str">
            <v>0-7</v>
          </cell>
          <cell r="R146">
            <v>12</v>
          </cell>
          <cell r="T146">
            <v>0.31578947368421051</v>
          </cell>
        </row>
        <row r="147">
          <cell r="A147">
            <v>518761</v>
          </cell>
          <cell r="B147" t="str">
            <v>Nettleham Preschool</v>
          </cell>
          <cell r="K147">
            <v>4</v>
          </cell>
          <cell r="L147">
            <v>4</v>
          </cell>
          <cell r="M147">
            <v>24</v>
          </cell>
          <cell r="N147">
            <v>0.16666666666666666</v>
          </cell>
          <cell r="O147">
            <v>24</v>
          </cell>
          <cell r="P147">
            <v>48</v>
          </cell>
          <cell r="Q147" t="str">
            <v>2-4</v>
          </cell>
          <cell r="T147">
            <v>0.5</v>
          </cell>
        </row>
        <row r="148">
          <cell r="A148">
            <v>514553</v>
          </cell>
          <cell r="B148" t="str">
            <v>Pilgrim Hospital Day Nursery</v>
          </cell>
          <cell r="K148">
            <v>4</v>
          </cell>
          <cell r="L148">
            <v>4</v>
          </cell>
          <cell r="M148">
            <v>24</v>
          </cell>
          <cell r="N148">
            <v>0.16666666666666666</v>
          </cell>
          <cell r="O148">
            <v>30</v>
          </cell>
          <cell r="P148">
            <v>60</v>
          </cell>
          <cell r="Q148" t="str">
            <v>2-4</v>
          </cell>
          <cell r="T148">
            <v>0.4</v>
          </cell>
        </row>
        <row r="149">
          <cell r="A149">
            <v>511347</v>
          </cell>
          <cell r="B149" t="str">
            <v>St Thomas Children's Centre</v>
          </cell>
          <cell r="K149">
            <v>9</v>
          </cell>
          <cell r="L149">
            <v>9</v>
          </cell>
          <cell r="M149">
            <v>59</v>
          </cell>
          <cell r="N149">
            <v>0.15254237288135594</v>
          </cell>
          <cell r="O149">
            <v>59</v>
          </cell>
          <cell r="P149">
            <v>118</v>
          </cell>
          <cell r="Q149" t="str">
            <v>0-7</v>
          </cell>
          <cell r="R149">
            <v>18</v>
          </cell>
          <cell r="T149">
            <v>0.5</v>
          </cell>
        </row>
        <row r="150">
          <cell r="A150">
            <v>597015</v>
          </cell>
          <cell r="B150" t="str">
            <v>Stepping Stones Nursery</v>
          </cell>
          <cell r="K150">
            <v>5</v>
          </cell>
          <cell r="L150">
            <v>5</v>
          </cell>
          <cell r="M150">
            <v>33</v>
          </cell>
          <cell r="N150">
            <v>0.15151515151515152</v>
          </cell>
          <cell r="O150">
            <v>30</v>
          </cell>
          <cell r="P150">
            <v>60</v>
          </cell>
          <cell r="Q150" t="str">
            <v>2-4</v>
          </cell>
          <cell r="T150">
            <v>0.55000000000000004</v>
          </cell>
        </row>
        <row r="151">
          <cell r="A151">
            <v>546454</v>
          </cell>
          <cell r="B151" t="str">
            <v>Woodlands  Day Nursery</v>
          </cell>
          <cell r="K151">
            <v>3</v>
          </cell>
          <cell r="L151">
            <v>3</v>
          </cell>
          <cell r="M151">
            <v>20</v>
          </cell>
          <cell r="N151">
            <v>0.15</v>
          </cell>
          <cell r="O151">
            <v>50</v>
          </cell>
          <cell r="P151">
            <v>100</v>
          </cell>
          <cell r="Q151" t="str">
            <v>0-7</v>
          </cell>
          <cell r="R151">
            <v>12</v>
          </cell>
          <cell r="T151">
            <v>0.2</v>
          </cell>
        </row>
        <row r="152">
          <cell r="A152">
            <v>530216</v>
          </cell>
          <cell r="B152" t="str">
            <v>The Children's Garden Day Centre</v>
          </cell>
          <cell r="K152">
            <v>3</v>
          </cell>
          <cell r="L152">
            <v>3</v>
          </cell>
          <cell r="M152">
            <v>21</v>
          </cell>
          <cell r="N152">
            <v>0.14285714285714285</v>
          </cell>
          <cell r="O152">
            <v>30</v>
          </cell>
          <cell r="P152">
            <v>60</v>
          </cell>
          <cell r="Q152" t="str">
            <v>0-7</v>
          </cell>
          <cell r="R152">
            <v>21</v>
          </cell>
          <cell r="T152">
            <v>0.35</v>
          </cell>
        </row>
        <row r="153">
          <cell r="A153">
            <v>511648</v>
          </cell>
          <cell r="B153" t="str">
            <v>Rainbow Nursery</v>
          </cell>
          <cell r="K153">
            <v>5</v>
          </cell>
          <cell r="L153">
            <v>5</v>
          </cell>
          <cell r="M153">
            <v>37</v>
          </cell>
          <cell r="N153">
            <v>0.13513513513513514</v>
          </cell>
          <cell r="O153">
            <v>35</v>
          </cell>
          <cell r="P153">
            <v>70</v>
          </cell>
          <cell r="Q153" t="str">
            <v>0-4</v>
          </cell>
          <cell r="R153">
            <v>9</v>
          </cell>
          <cell r="T153">
            <v>0.52857142857142858</v>
          </cell>
        </row>
        <row r="154">
          <cell r="A154">
            <v>597011</v>
          </cell>
          <cell r="B154" t="str">
            <v>Rainbow  Day Nursery</v>
          </cell>
          <cell r="K154">
            <v>3</v>
          </cell>
          <cell r="L154">
            <v>3</v>
          </cell>
          <cell r="M154">
            <v>23</v>
          </cell>
          <cell r="N154">
            <v>0.13043478260869565</v>
          </cell>
          <cell r="O154">
            <v>49</v>
          </cell>
          <cell r="P154">
            <v>98</v>
          </cell>
          <cell r="Q154" t="str">
            <v>0-7</v>
          </cell>
          <cell r="R154">
            <v>9</v>
          </cell>
          <cell r="S154">
            <v>23</v>
          </cell>
          <cell r="T154">
            <v>0.23469387755102042</v>
          </cell>
        </row>
        <row r="155">
          <cell r="A155">
            <v>546498</v>
          </cell>
          <cell r="B155" t="str">
            <v>Angels Childcare</v>
          </cell>
          <cell r="K155">
            <v>2</v>
          </cell>
          <cell r="L155">
            <v>2</v>
          </cell>
          <cell r="M155">
            <v>16</v>
          </cell>
          <cell r="N155">
            <v>0.125</v>
          </cell>
          <cell r="O155">
            <v>32</v>
          </cell>
          <cell r="P155">
            <v>64</v>
          </cell>
          <cell r="Q155" t="str">
            <v>0-4</v>
          </cell>
          <cell r="R155">
            <v>9</v>
          </cell>
          <cell r="T155">
            <v>0.25</v>
          </cell>
        </row>
        <row r="156">
          <cell r="A156">
            <v>515115</v>
          </cell>
          <cell r="B156" t="str">
            <v>Busy Bees Preschool playgroup</v>
          </cell>
          <cell r="K156">
            <v>2</v>
          </cell>
          <cell r="L156">
            <v>2</v>
          </cell>
          <cell r="M156">
            <v>16</v>
          </cell>
          <cell r="N156">
            <v>0.125</v>
          </cell>
        </row>
        <row r="157">
          <cell r="A157">
            <v>546469</v>
          </cell>
          <cell r="B157" t="str">
            <v>Mon Ami Children's Nursery</v>
          </cell>
          <cell r="K157">
            <v>2</v>
          </cell>
          <cell r="L157">
            <v>2</v>
          </cell>
          <cell r="M157">
            <v>16</v>
          </cell>
          <cell r="N157">
            <v>0.125</v>
          </cell>
          <cell r="O157">
            <v>20</v>
          </cell>
          <cell r="P157">
            <v>40</v>
          </cell>
          <cell r="Q157" t="str">
            <v>2-4</v>
          </cell>
          <cell r="T157">
            <v>0.4</v>
          </cell>
        </row>
        <row r="158">
          <cell r="A158">
            <v>514127</v>
          </cell>
          <cell r="B158" t="str">
            <v>Witham Hall Preparatory School</v>
          </cell>
          <cell r="D158">
            <v>1</v>
          </cell>
          <cell r="L158">
            <v>1</v>
          </cell>
          <cell r="M158">
            <v>8</v>
          </cell>
          <cell r="N158">
            <v>0.125</v>
          </cell>
        </row>
        <row r="159">
          <cell r="A159">
            <v>546441</v>
          </cell>
          <cell r="B159" t="str">
            <v>St George’s Square Nursery</v>
          </cell>
          <cell r="K159">
            <v>5</v>
          </cell>
          <cell r="L159">
            <v>5</v>
          </cell>
          <cell r="M159">
            <v>41</v>
          </cell>
          <cell r="N159">
            <v>0.12195121951219512</v>
          </cell>
        </row>
        <row r="160">
          <cell r="A160">
            <v>546504</v>
          </cell>
          <cell r="B160" t="str">
            <v>Red Hen Children's Day Nursery</v>
          </cell>
          <cell r="K160">
            <v>4</v>
          </cell>
          <cell r="L160">
            <v>4</v>
          </cell>
          <cell r="M160">
            <v>33</v>
          </cell>
          <cell r="N160">
            <v>0.12121212121212122</v>
          </cell>
        </row>
        <row r="161">
          <cell r="A161">
            <v>519970</v>
          </cell>
          <cell r="B161" t="str">
            <v>Puddle ducks Day Nursery</v>
          </cell>
          <cell r="K161">
            <v>3</v>
          </cell>
          <cell r="L161">
            <v>3</v>
          </cell>
          <cell r="M161">
            <v>25</v>
          </cell>
          <cell r="N161">
            <v>0.12</v>
          </cell>
          <cell r="O161">
            <v>72</v>
          </cell>
          <cell r="P161">
            <v>144</v>
          </cell>
          <cell r="Q161" t="str">
            <v>0-7</v>
          </cell>
          <cell r="R161">
            <v>18</v>
          </cell>
          <cell r="T161">
            <v>0.1736111111111111</v>
          </cell>
        </row>
        <row r="162">
          <cell r="A162">
            <v>523755</v>
          </cell>
          <cell r="B162" t="str">
            <v>St Mary's Prep School</v>
          </cell>
          <cell r="D162">
            <v>5</v>
          </cell>
          <cell r="L162">
            <v>5</v>
          </cell>
          <cell r="M162">
            <v>42</v>
          </cell>
          <cell r="N162">
            <v>0.11904761904761904</v>
          </cell>
        </row>
        <row r="163">
          <cell r="A163">
            <v>511050</v>
          </cell>
          <cell r="B163" t="str">
            <v>Handel House Prep. School</v>
          </cell>
          <cell r="D163">
            <v>2</v>
          </cell>
          <cell r="L163">
            <v>2</v>
          </cell>
          <cell r="M163">
            <v>17</v>
          </cell>
          <cell r="N163">
            <v>0.11764705882352941</v>
          </cell>
        </row>
        <row r="164">
          <cell r="A164">
            <v>580702</v>
          </cell>
          <cell r="B164" t="str">
            <v>Headstart Nursery Grantham</v>
          </cell>
          <cell r="K164">
            <v>11</v>
          </cell>
          <cell r="L164">
            <v>11</v>
          </cell>
          <cell r="M164">
            <v>97</v>
          </cell>
          <cell r="N164">
            <v>0.1134020618556701</v>
          </cell>
        </row>
        <row r="165">
          <cell r="A165">
            <v>517705</v>
          </cell>
          <cell r="B165" t="str">
            <v>Acorn Pre-school (Whaplode)</v>
          </cell>
          <cell r="K165">
            <v>4</v>
          </cell>
          <cell r="L165">
            <v>4</v>
          </cell>
          <cell r="M165">
            <v>36</v>
          </cell>
          <cell r="N165">
            <v>0.1111111111111111</v>
          </cell>
          <cell r="O165">
            <v>145</v>
          </cell>
          <cell r="P165">
            <v>290</v>
          </cell>
          <cell r="Q165" t="str">
            <v>0-7</v>
          </cell>
          <cell r="R165">
            <v>39</v>
          </cell>
          <cell r="T165">
            <v>0.12413793103448276</v>
          </cell>
        </row>
        <row r="166">
          <cell r="A166">
            <v>517560</v>
          </cell>
          <cell r="B166" t="str">
            <v>Horncastle Community Play Group</v>
          </cell>
          <cell r="K166">
            <v>2</v>
          </cell>
          <cell r="L166">
            <v>2</v>
          </cell>
          <cell r="M166">
            <v>18</v>
          </cell>
          <cell r="N166">
            <v>0.1111111111111111</v>
          </cell>
        </row>
        <row r="167">
          <cell r="A167">
            <v>530625</v>
          </cell>
          <cell r="B167" t="str">
            <v>Rainbow Play Group</v>
          </cell>
          <cell r="K167">
            <v>2</v>
          </cell>
          <cell r="L167">
            <v>2</v>
          </cell>
          <cell r="M167">
            <v>18</v>
          </cell>
          <cell r="N167">
            <v>0.1111111111111111</v>
          </cell>
          <cell r="O167">
            <v>20</v>
          </cell>
          <cell r="P167">
            <v>40</v>
          </cell>
          <cell r="Q167" t="str">
            <v>2-4</v>
          </cell>
          <cell r="T167">
            <v>0.45</v>
          </cell>
        </row>
        <row r="168">
          <cell r="A168">
            <v>546540</v>
          </cell>
          <cell r="B168" t="str">
            <v>Start Right Ancaster</v>
          </cell>
          <cell r="K168">
            <v>1</v>
          </cell>
          <cell r="L168">
            <v>1</v>
          </cell>
          <cell r="M168">
            <v>9</v>
          </cell>
          <cell r="N168">
            <v>0.1111111111111111</v>
          </cell>
          <cell r="O168">
            <v>35</v>
          </cell>
          <cell r="P168">
            <v>70</v>
          </cell>
          <cell r="Q168" t="str">
            <v>2-4</v>
          </cell>
          <cell r="T168">
            <v>0.12857142857142856</v>
          </cell>
        </row>
        <row r="169">
          <cell r="A169">
            <v>546497</v>
          </cell>
          <cell r="B169" t="str">
            <v>Gipsy Bridge Preschool</v>
          </cell>
          <cell r="K169">
            <v>3</v>
          </cell>
          <cell r="L169">
            <v>3</v>
          </cell>
          <cell r="M169">
            <v>28</v>
          </cell>
          <cell r="N169">
            <v>0.10714285714285714</v>
          </cell>
        </row>
        <row r="170">
          <cell r="A170">
            <v>546488</v>
          </cell>
          <cell r="B170" t="str">
            <v>Timtin Playgroup and Kids Club</v>
          </cell>
          <cell r="K170">
            <v>2</v>
          </cell>
          <cell r="L170">
            <v>2</v>
          </cell>
          <cell r="M170">
            <v>19</v>
          </cell>
          <cell r="N170">
            <v>0.10526315789473684</v>
          </cell>
          <cell r="O170">
            <v>34</v>
          </cell>
          <cell r="P170">
            <v>68</v>
          </cell>
          <cell r="Q170" t="str">
            <v>2-7</v>
          </cell>
          <cell r="T170">
            <v>0.27941176470588236</v>
          </cell>
        </row>
        <row r="171">
          <cell r="A171">
            <v>546411</v>
          </cell>
          <cell r="B171" t="str">
            <v>Teddy Bears kindergarten</v>
          </cell>
          <cell r="K171">
            <v>1</v>
          </cell>
          <cell r="L171">
            <v>1</v>
          </cell>
          <cell r="M171">
            <v>10</v>
          </cell>
          <cell r="N171">
            <v>0.1</v>
          </cell>
          <cell r="O171">
            <v>24</v>
          </cell>
          <cell r="P171">
            <v>48</v>
          </cell>
          <cell r="Q171" t="str">
            <v>2-7</v>
          </cell>
          <cell r="T171">
            <v>0.20833333333333334</v>
          </cell>
        </row>
        <row r="172">
          <cell r="A172">
            <v>524422</v>
          </cell>
          <cell r="B172" t="str">
            <v>345 Pre-School Playgroup</v>
          </cell>
          <cell r="K172">
            <v>3</v>
          </cell>
          <cell r="L172">
            <v>3</v>
          </cell>
          <cell r="M172">
            <v>31</v>
          </cell>
          <cell r="N172">
            <v>9.6774193548387094E-2</v>
          </cell>
        </row>
        <row r="173">
          <cell r="A173">
            <v>546544</v>
          </cell>
          <cell r="B173" t="str">
            <v>Honey Pot Day Nusery and Pre School</v>
          </cell>
          <cell r="K173">
            <v>2</v>
          </cell>
          <cell r="L173">
            <v>2</v>
          </cell>
          <cell r="M173">
            <v>21</v>
          </cell>
          <cell r="N173">
            <v>9.5238095238095233E-2</v>
          </cell>
        </row>
        <row r="174">
          <cell r="A174">
            <v>530214</v>
          </cell>
          <cell r="B174" t="str">
            <v>Twiglets Day Nursery</v>
          </cell>
          <cell r="K174">
            <v>2</v>
          </cell>
          <cell r="L174">
            <v>2</v>
          </cell>
          <cell r="M174">
            <v>21</v>
          </cell>
          <cell r="N174">
            <v>9.5238095238095233E-2</v>
          </cell>
        </row>
        <row r="175">
          <cell r="A175">
            <v>522691</v>
          </cell>
          <cell r="B175" t="str">
            <v>Swineshead Pre school Play Group</v>
          </cell>
          <cell r="K175">
            <v>5</v>
          </cell>
          <cell r="L175">
            <v>5</v>
          </cell>
          <cell r="M175">
            <v>55</v>
          </cell>
          <cell r="N175">
            <v>9.0909090909090912E-2</v>
          </cell>
        </row>
        <row r="176">
          <cell r="A176">
            <v>582850</v>
          </cell>
          <cell r="B176" t="str">
            <v>Beckside Preschool</v>
          </cell>
          <cell r="K176">
            <v>3</v>
          </cell>
          <cell r="L176">
            <v>3</v>
          </cell>
          <cell r="M176">
            <v>33</v>
          </cell>
          <cell r="N176">
            <v>9.0909090909090912E-2</v>
          </cell>
          <cell r="O176">
            <v>18</v>
          </cell>
          <cell r="P176">
            <v>36</v>
          </cell>
          <cell r="Q176" t="str">
            <v>2-7</v>
          </cell>
          <cell r="T176">
            <v>0.91666666666666663</v>
          </cell>
        </row>
        <row r="177">
          <cell r="A177">
            <v>546495</v>
          </cell>
          <cell r="B177" t="str">
            <v>Puddle ducks Preschool</v>
          </cell>
          <cell r="K177">
            <v>2</v>
          </cell>
          <cell r="L177">
            <v>2</v>
          </cell>
          <cell r="M177">
            <v>22</v>
          </cell>
          <cell r="N177">
            <v>9.0909090909090912E-2</v>
          </cell>
          <cell r="O177">
            <v>30</v>
          </cell>
          <cell r="P177">
            <v>60</v>
          </cell>
          <cell r="Q177" t="str">
            <v>2-4</v>
          </cell>
          <cell r="T177">
            <v>0.36666666666666664</v>
          </cell>
        </row>
        <row r="178">
          <cell r="A178">
            <v>546453</v>
          </cell>
          <cell r="B178" t="str">
            <v>Castlegate Day Nursery</v>
          </cell>
          <cell r="K178">
            <v>1</v>
          </cell>
          <cell r="L178">
            <v>1</v>
          </cell>
          <cell r="M178">
            <v>11</v>
          </cell>
          <cell r="N178">
            <v>9.0909090909090912E-2</v>
          </cell>
          <cell r="O178">
            <v>20</v>
          </cell>
          <cell r="P178">
            <v>40</v>
          </cell>
          <cell r="Q178" t="str">
            <v>2-7</v>
          </cell>
          <cell r="T178">
            <v>0.27500000000000002</v>
          </cell>
        </row>
        <row r="179">
          <cell r="A179">
            <v>524155</v>
          </cell>
          <cell r="B179" t="str">
            <v>Happy Days Preschool</v>
          </cell>
          <cell r="K179">
            <v>1</v>
          </cell>
          <cell r="L179">
            <v>1</v>
          </cell>
          <cell r="M179">
            <v>11</v>
          </cell>
          <cell r="N179">
            <v>9.0909090909090912E-2</v>
          </cell>
        </row>
        <row r="180">
          <cell r="A180">
            <v>582060</v>
          </cell>
          <cell r="B180" t="str">
            <v>Lilliput Day Nursery Spalding</v>
          </cell>
          <cell r="K180">
            <v>3</v>
          </cell>
          <cell r="L180">
            <v>3</v>
          </cell>
          <cell r="M180">
            <v>34</v>
          </cell>
          <cell r="N180">
            <v>8.8235294117647065E-2</v>
          </cell>
        </row>
        <row r="181">
          <cell r="A181">
            <v>511317</v>
          </cell>
          <cell r="B181" t="str">
            <v>The Rocking Horse Nursery</v>
          </cell>
          <cell r="K181">
            <v>2</v>
          </cell>
          <cell r="L181">
            <v>2</v>
          </cell>
          <cell r="M181">
            <v>24</v>
          </cell>
          <cell r="N181">
            <v>8.3333333333333329E-2</v>
          </cell>
        </row>
        <row r="182">
          <cell r="A182">
            <v>515356</v>
          </cell>
          <cell r="B182" t="str">
            <v>Cinder Ash Preschool</v>
          </cell>
          <cell r="K182">
            <v>1</v>
          </cell>
          <cell r="L182">
            <v>1</v>
          </cell>
          <cell r="M182">
            <v>12</v>
          </cell>
          <cell r="N182">
            <v>8.3333333333333329E-2</v>
          </cell>
          <cell r="O182">
            <v>48</v>
          </cell>
          <cell r="P182">
            <v>96</v>
          </cell>
          <cell r="Q182" t="str">
            <v>0-4</v>
          </cell>
          <cell r="R182">
            <v>19</v>
          </cell>
          <cell r="T182">
            <v>0.125</v>
          </cell>
        </row>
        <row r="183">
          <cell r="A183">
            <v>546508</v>
          </cell>
          <cell r="B183" t="str">
            <v>Digby Village Play group</v>
          </cell>
          <cell r="K183">
            <v>1</v>
          </cell>
          <cell r="L183">
            <v>1</v>
          </cell>
          <cell r="M183">
            <v>12</v>
          </cell>
          <cell r="N183">
            <v>8.3333333333333329E-2</v>
          </cell>
        </row>
        <row r="184">
          <cell r="A184">
            <v>546538</v>
          </cell>
          <cell r="B184" t="str">
            <v>Wellies</v>
          </cell>
          <cell r="K184">
            <v>1</v>
          </cell>
          <cell r="L184">
            <v>1</v>
          </cell>
          <cell r="M184">
            <v>12</v>
          </cell>
          <cell r="N184">
            <v>8.3333333333333329E-2</v>
          </cell>
        </row>
        <row r="185">
          <cell r="A185">
            <v>597003</v>
          </cell>
          <cell r="B185" t="str">
            <v>Welton PreSchool</v>
          </cell>
          <cell r="K185">
            <v>1</v>
          </cell>
          <cell r="L185">
            <v>1</v>
          </cell>
          <cell r="M185">
            <v>12</v>
          </cell>
          <cell r="N185">
            <v>8.3333333333333329E-2</v>
          </cell>
        </row>
        <row r="186">
          <cell r="A186">
            <v>546496</v>
          </cell>
          <cell r="B186" t="str">
            <v>Carlton Day Nursery (under 5's)</v>
          </cell>
          <cell r="K186">
            <v>3</v>
          </cell>
          <cell r="L186">
            <v>3</v>
          </cell>
          <cell r="M186">
            <v>37</v>
          </cell>
          <cell r="N186">
            <v>8.1081081081081086E-2</v>
          </cell>
        </row>
        <row r="187">
          <cell r="A187">
            <v>522694</v>
          </cell>
          <cell r="B187" t="str">
            <v>Busy Bees Playgroup</v>
          </cell>
          <cell r="K187">
            <v>1</v>
          </cell>
          <cell r="L187">
            <v>1</v>
          </cell>
          <cell r="M187">
            <v>15</v>
          </cell>
          <cell r="N187">
            <v>6.6666666666666666E-2</v>
          </cell>
          <cell r="O187">
            <v>64</v>
          </cell>
          <cell r="P187">
            <v>128</v>
          </cell>
          <cell r="Q187" t="str">
            <v>0-7</v>
          </cell>
          <cell r="R187">
            <v>21</v>
          </cell>
          <cell r="T187">
            <v>0.1171875</v>
          </cell>
        </row>
        <row r="188">
          <cell r="A188">
            <v>546448</v>
          </cell>
          <cell r="B188" t="str">
            <v>Marsh Childcare Centre</v>
          </cell>
          <cell r="K188">
            <v>1</v>
          </cell>
          <cell r="L188">
            <v>1</v>
          </cell>
          <cell r="M188">
            <v>15</v>
          </cell>
          <cell r="N188">
            <v>6.6666666666666666E-2</v>
          </cell>
        </row>
        <row r="189">
          <cell r="A189">
            <v>546477</v>
          </cell>
          <cell r="B189" t="str">
            <v>Westfield Farm Day Nursery</v>
          </cell>
          <cell r="K189">
            <v>1</v>
          </cell>
          <cell r="L189">
            <v>1</v>
          </cell>
          <cell r="M189">
            <v>15</v>
          </cell>
          <cell r="N189">
            <v>6.6666666666666666E-2</v>
          </cell>
        </row>
        <row r="190">
          <cell r="A190">
            <v>582439</v>
          </cell>
          <cell r="B190" t="str">
            <v>Holy Trinity Preschool</v>
          </cell>
          <cell r="K190">
            <v>3</v>
          </cell>
          <cell r="L190">
            <v>3</v>
          </cell>
          <cell r="M190">
            <v>47</v>
          </cell>
          <cell r="N190">
            <v>6.3829787234042548E-2</v>
          </cell>
        </row>
        <row r="191">
          <cell r="A191">
            <v>9252114</v>
          </cell>
          <cell r="B191" t="str">
            <v>Spalding Monkshouse Primary School</v>
          </cell>
          <cell r="F191">
            <v>3.0952380952380949</v>
          </cell>
          <cell r="L191">
            <v>3.0952380952380949</v>
          </cell>
          <cell r="M191">
            <v>52</v>
          </cell>
          <cell r="N191">
            <v>5.9523809523809521E-2</v>
          </cell>
          <cell r="O191">
            <v>32</v>
          </cell>
          <cell r="P191">
            <v>64</v>
          </cell>
          <cell r="Q191" t="str">
            <v>2-4</v>
          </cell>
          <cell r="T191">
            <v>0.8125</v>
          </cell>
        </row>
        <row r="192">
          <cell r="A192">
            <v>518763</v>
          </cell>
          <cell r="B192" t="str">
            <v>Meynell Kindergarten</v>
          </cell>
          <cell r="K192">
            <v>3</v>
          </cell>
          <cell r="L192">
            <v>3</v>
          </cell>
          <cell r="M192">
            <v>51</v>
          </cell>
          <cell r="N192">
            <v>5.8823529411764705E-2</v>
          </cell>
          <cell r="O192">
            <v>52</v>
          </cell>
          <cell r="P192">
            <v>52</v>
          </cell>
          <cell r="T192">
            <v>0.98076923076923073</v>
          </cell>
        </row>
        <row r="193">
          <cell r="A193">
            <v>546536</v>
          </cell>
          <cell r="B193" t="str">
            <v>Munchkins Kindergarten</v>
          </cell>
          <cell r="K193">
            <v>1</v>
          </cell>
          <cell r="L193">
            <v>1</v>
          </cell>
          <cell r="M193">
            <v>17</v>
          </cell>
          <cell r="N193">
            <v>5.8823529411764705E-2</v>
          </cell>
          <cell r="O193">
            <v>48</v>
          </cell>
          <cell r="P193">
            <v>96</v>
          </cell>
          <cell r="Q193" t="str">
            <v>0-7</v>
          </cell>
          <cell r="T193">
            <v>0.17708333333333334</v>
          </cell>
        </row>
        <row r="194">
          <cell r="A194">
            <v>515191</v>
          </cell>
          <cell r="B194" t="str">
            <v>Lincoln Minster Prep. School</v>
          </cell>
          <cell r="D194">
            <v>2</v>
          </cell>
          <cell r="L194">
            <v>2</v>
          </cell>
          <cell r="M194">
            <v>35</v>
          </cell>
          <cell r="N194">
            <v>5.7142857142857141E-2</v>
          </cell>
        </row>
        <row r="195">
          <cell r="A195">
            <v>9252057</v>
          </cell>
          <cell r="B195" t="str">
            <v>North Hykeham Fosse Way Primary School</v>
          </cell>
          <cell r="F195">
            <v>2.8977272727272725</v>
          </cell>
          <cell r="L195">
            <v>2.8977272727272725</v>
          </cell>
          <cell r="M195">
            <v>51</v>
          </cell>
          <cell r="N195">
            <v>5.6818181818181816E-2</v>
          </cell>
        </row>
        <row r="196">
          <cell r="A196">
            <v>546512</v>
          </cell>
          <cell r="B196" t="str">
            <v>Little Leaps</v>
          </cell>
          <cell r="K196">
            <v>1</v>
          </cell>
          <cell r="L196">
            <v>1</v>
          </cell>
          <cell r="M196">
            <v>18</v>
          </cell>
          <cell r="N196">
            <v>5.5555555555555552E-2</v>
          </cell>
          <cell r="O196">
            <v>52</v>
          </cell>
          <cell r="P196">
            <v>52</v>
          </cell>
          <cell r="T196">
            <v>0.34615384615384615</v>
          </cell>
        </row>
        <row r="197">
          <cell r="A197">
            <v>521717</v>
          </cell>
          <cell r="B197" t="str">
            <v>Sleaford New Life Preschool</v>
          </cell>
          <cell r="K197">
            <v>2</v>
          </cell>
          <cell r="L197">
            <v>2</v>
          </cell>
          <cell r="M197">
            <v>39</v>
          </cell>
          <cell r="N197">
            <v>5.128205128205128E-2</v>
          </cell>
        </row>
        <row r="198">
          <cell r="A198">
            <v>597004</v>
          </cell>
          <cell r="B198" t="str">
            <v>Ruskington Rascals Playgroup</v>
          </cell>
          <cell r="K198">
            <v>2</v>
          </cell>
          <cell r="L198">
            <v>2</v>
          </cell>
          <cell r="M198">
            <v>40</v>
          </cell>
          <cell r="N198">
            <v>0.05</v>
          </cell>
          <cell r="O198">
            <v>24</v>
          </cell>
          <cell r="P198">
            <v>48</v>
          </cell>
          <cell r="Q198" t="str">
            <v>2-4</v>
          </cell>
          <cell r="T198">
            <v>0.83333333333333337</v>
          </cell>
        </row>
        <row r="199">
          <cell r="A199">
            <v>585591</v>
          </cell>
          <cell r="B199" t="str">
            <v>Sunflowers Nursery School</v>
          </cell>
          <cell r="K199">
            <v>2</v>
          </cell>
          <cell r="L199">
            <v>2</v>
          </cell>
          <cell r="M199">
            <v>40</v>
          </cell>
          <cell r="N199">
            <v>0.05</v>
          </cell>
          <cell r="O199">
            <v>38</v>
          </cell>
          <cell r="P199">
            <v>76</v>
          </cell>
          <cell r="Q199" t="str">
            <v>2-4</v>
          </cell>
          <cell r="T199">
            <v>0.52631578947368418</v>
          </cell>
        </row>
        <row r="200">
          <cell r="A200">
            <v>9252095</v>
          </cell>
          <cell r="B200" t="str">
            <v>Long Sutton Primary</v>
          </cell>
          <cell r="F200">
            <v>1.85</v>
          </cell>
          <cell r="L200">
            <v>1.85</v>
          </cell>
          <cell r="M200">
            <v>37</v>
          </cell>
          <cell r="N200">
            <v>0.05</v>
          </cell>
          <cell r="O200">
            <v>50</v>
          </cell>
          <cell r="P200">
            <v>100</v>
          </cell>
          <cell r="Q200" t="str">
            <v>0-4</v>
          </cell>
          <cell r="R200">
            <v>14</v>
          </cell>
          <cell r="T200">
            <v>0.37</v>
          </cell>
        </row>
        <row r="201">
          <cell r="A201">
            <v>514039</v>
          </cell>
          <cell r="B201" t="str">
            <v>Bardney Play Group</v>
          </cell>
          <cell r="K201">
            <v>1</v>
          </cell>
          <cell r="L201">
            <v>1</v>
          </cell>
          <cell r="M201">
            <v>20</v>
          </cell>
          <cell r="N201">
            <v>0.05</v>
          </cell>
          <cell r="O201">
            <v>52</v>
          </cell>
          <cell r="P201">
            <v>52</v>
          </cell>
          <cell r="T201">
            <v>0.38461538461538464</v>
          </cell>
        </row>
        <row r="202">
          <cell r="A202">
            <v>546430</v>
          </cell>
          <cell r="B202" t="str">
            <v>Swallows Nest Preschool</v>
          </cell>
          <cell r="K202">
            <v>1</v>
          </cell>
          <cell r="L202">
            <v>1</v>
          </cell>
          <cell r="M202">
            <v>21</v>
          </cell>
          <cell r="N202">
            <v>4.7619047619047616E-2</v>
          </cell>
        </row>
        <row r="203">
          <cell r="A203">
            <v>546405</v>
          </cell>
          <cell r="B203" t="str">
            <v>Hilltop Day Nursery</v>
          </cell>
          <cell r="K203">
            <v>2</v>
          </cell>
          <cell r="L203">
            <v>2</v>
          </cell>
          <cell r="M203">
            <v>43</v>
          </cell>
          <cell r="N203">
            <v>4.6511627906976744E-2</v>
          </cell>
        </row>
        <row r="204">
          <cell r="A204">
            <v>9252224</v>
          </cell>
          <cell r="B204" t="str">
            <v>Ruskington Winchelsea Primary School</v>
          </cell>
          <cell r="F204">
            <v>0.59090909090909094</v>
          </cell>
          <cell r="L204">
            <v>0.59090909090909094</v>
          </cell>
          <cell r="M204">
            <v>13</v>
          </cell>
          <cell r="N204">
            <v>4.5454545454545456E-2</v>
          </cell>
          <cell r="O204">
            <v>59</v>
          </cell>
          <cell r="P204">
            <v>118</v>
          </cell>
          <cell r="Q204" t="str">
            <v>0-4</v>
          </cell>
          <cell r="R204">
            <v>18</v>
          </cell>
          <cell r="T204">
            <v>0.11016949152542373</v>
          </cell>
        </row>
        <row r="205">
          <cell r="A205">
            <v>513161</v>
          </cell>
          <cell r="B205" t="str">
            <v>Rainbow Preschool</v>
          </cell>
          <cell r="K205">
            <v>1</v>
          </cell>
          <cell r="L205">
            <v>1</v>
          </cell>
          <cell r="M205">
            <v>23</v>
          </cell>
          <cell r="N205">
            <v>4.3478260869565216E-2</v>
          </cell>
          <cell r="O205">
            <v>26</v>
          </cell>
          <cell r="P205">
            <v>26</v>
          </cell>
          <cell r="T205">
            <v>0.88461538461538458</v>
          </cell>
        </row>
        <row r="206">
          <cell r="A206">
            <v>517645</v>
          </cell>
          <cell r="B206" t="str">
            <v>Jacdor Community Preschool</v>
          </cell>
          <cell r="K206">
            <v>2</v>
          </cell>
          <cell r="L206">
            <v>2</v>
          </cell>
          <cell r="M206">
            <v>47</v>
          </cell>
          <cell r="N206">
            <v>4.2553191489361701E-2</v>
          </cell>
        </row>
        <row r="207">
          <cell r="A207">
            <v>546548</v>
          </cell>
          <cell r="B207" t="str">
            <v>Castlegate Montessori Nursery</v>
          </cell>
          <cell r="K207">
            <v>1</v>
          </cell>
          <cell r="L207">
            <v>1</v>
          </cell>
          <cell r="M207">
            <v>24</v>
          </cell>
          <cell r="N207">
            <v>4.1666666666666664E-2</v>
          </cell>
          <cell r="O207">
            <v>32</v>
          </cell>
          <cell r="P207">
            <v>64</v>
          </cell>
          <cell r="Q207" t="str">
            <v>2-4</v>
          </cell>
          <cell r="T207">
            <v>0.375</v>
          </cell>
        </row>
        <row r="208">
          <cell r="A208">
            <v>546409</v>
          </cell>
          <cell r="B208" t="str">
            <v>Honeypot Preschool</v>
          </cell>
          <cell r="K208">
            <v>1</v>
          </cell>
          <cell r="L208">
            <v>1</v>
          </cell>
          <cell r="M208">
            <v>24</v>
          </cell>
          <cell r="N208">
            <v>4.1666666666666664E-2</v>
          </cell>
        </row>
        <row r="209">
          <cell r="A209">
            <v>514428</v>
          </cell>
          <cell r="B209" t="str">
            <v>Sunshine Playgroup</v>
          </cell>
          <cell r="K209">
            <v>1</v>
          </cell>
          <cell r="L209">
            <v>1</v>
          </cell>
          <cell r="M209">
            <v>24</v>
          </cell>
          <cell r="N209">
            <v>4.1666666666666664E-2</v>
          </cell>
        </row>
        <row r="210">
          <cell r="A210">
            <v>513238</v>
          </cell>
          <cell r="B210" t="str">
            <v>Early Bird Nursery</v>
          </cell>
          <cell r="K210">
            <v>3</v>
          </cell>
          <cell r="L210">
            <v>3</v>
          </cell>
          <cell r="M210">
            <v>73</v>
          </cell>
          <cell r="N210">
            <v>4.1095890410958902E-2</v>
          </cell>
        </row>
        <row r="211">
          <cell r="A211">
            <v>519681</v>
          </cell>
          <cell r="B211" t="str">
            <v>Tetney Preschool playgroup</v>
          </cell>
          <cell r="K211">
            <v>1</v>
          </cell>
          <cell r="L211">
            <v>1</v>
          </cell>
          <cell r="M211">
            <v>25</v>
          </cell>
          <cell r="N211">
            <v>0.04</v>
          </cell>
        </row>
        <row r="212">
          <cell r="A212">
            <v>546442</v>
          </cell>
          <cell r="B212" t="str">
            <v>Redcroft Day Nursery</v>
          </cell>
          <cell r="K212">
            <v>2</v>
          </cell>
          <cell r="L212">
            <v>2</v>
          </cell>
          <cell r="M212">
            <v>52</v>
          </cell>
          <cell r="N212">
            <v>3.8461538461538464E-2</v>
          </cell>
        </row>
        <row r="213">
          <cell r="A213">
            <v>546483</v>
          </cell>
          <cell r="B213" t="str">
            <v>St Nicholas Day Nursery</v>
          </cell>
          <cell r="K213">
            <v>1</v>
          </cell>
          <cell r="L213">
            <v>1</v>
          </cell>
          <cell r="M213">
            <v>26</v>
          </cell>
          <cell r="N213">
            <v>3.8461538461538464E-2</v>
          </cell>
          <cell r="O213">
            <v>48</v>
          </cell>
          <cell r="P213">
            <v>96</v>
          </cell>
          <cell r="Q213" t="str">
            <v>0-7</v>
          </cell>
          <cell r="R213">
            <v>12</v>
          </cell>
          <cell r="T213">
            <v>0.27083333333333331</v>
          </cell>
        </row>
        <row r="214">
          <cell r="A214">
            <v>511568</v>
          </cell>
          <cell r="B214" t="str">
            <v>Bright Sparks Kindergarten</v>
          </cell>
          <cell r="K214">
            <v>1</v>
          </cell>
          <cell r="L214">
            <v>1</v>
          </cell>
          <cell r="M214">
            <v>27</v>
          </cell>
          <cell r="N214">
            <v>3.7037037037037035E-2</v>
          </cell>
        </row>
        <row r="215">
          <cell r="A215">
            <v>515011</v>
          </cell>
          <cell r="B215" t="str">
            <v>William Farr Preschool</v>
          </cell>
          <cell r="K215">
            <v>1</v>
          </cell>
          <cell r="L215">
            <v>1</v>
          </cell>
          <cell r="M215">
            <v>29</v>
          </cell>
          <cell r="N215">
            <v>3.4482758620689655E-2</v>
          </cell>
        </row>
        <row r="216">
          <cell r="A216">
            <v>546501</v>
          </cell>
          <cell r="B216" t="str">
            <v>St Hughs Preschool Playcentre</v>
          </cell>
          <cell r="K216">
            <v>1</v>
          </cell>
          <cell r="L216">
            <v>1</v>
          </cell>
          <cell r="M216">
            <v>31</v>
          </cell>
          <cell r="N216">
            <v>3.2258064516129031E-2</v>
          </cell>
        </row>
        <row r="217">
          <cell r="A217">
            <v>515387</v>
          </cell>
          <cell r="B217" t="str">
            <v>Barrowby Preschool</v>
          </cell>
          <cell r="K217">
            <v>1</v>
          </cell>
          <cell r="L217">
            <v>1</v>
          </cell>
          <cell r="M217">
            <v>32</v>
          </cell>
          <cell r="N217">
            <v>3.125E-2</v>
          </cell>
        </row>
        <row r="218">
          <cell r="A218">
            <v>585063</v>
          </cell>
          <cell r="B218" t="str">
            <v>Cherry Tots Pre-school Play Group</v>
          </cell>
          <cell r="K218">
            <v>1</v>
          </cell>
          <cell r="L218">
            <v>1</v>
          </cell>
          <cell r="M218">
            <v>32</v>
          </cell>
          <cell r="N218">
            <v>3.125E-2</v>
          </cell>
        </row>
        <row r="219">
          <cell r="A219">
            <v>512141</v>
          </cell>
          <cell r="B219" t="str">
            <v>Little Scallywags Skellingthorpe</v>
          </cell>
          <cell r="K219">
            <v>1</v>
          </cell>
          <cell r="L219">
            <v>1</v>
          </cell>
          <cell r="M219">
            <v>32</v>
          </cell>
          <cell r="N219">
            <v>3.125E-2</v>
          </cell>
        </row>
        <row r="220">
          <cell r="A220">
            <v>524320</v>
          </cell>
          <cell r="B220" t="str">
            <v>White Gate House kindergarten</v>
          </cell>
          <cell r="K220">
            <v>1</v>
          </cell>
          <cell r="L220">
            <v>1</v>
          </cell>
          <cell r="M220">
            <v>34</v>
          </cell>
          <cell r="N220">
            <v>2.9411764705882353E-2</v>
          </cell>
        </row>
        <row r="221">
          <cell r="A221">
            <v>530215</v>
          </cell>
          <cell r="B221" t="str">
            <v>Sleaford Day Nursery</v>
          </cell>
          <cell r="K221">
            <v>1</v>
          </cell>
          <cell r="L221">
            <v>1</v>
          </cell>
          <cell r="M221">
            <v>35</v>
          </cell>
          <cell r="N221">
            <v>2.8571428571428571E-2</v>
          </cell>
        </row>
        <row r="222">
          <cell r="A222">
            <v>512509</v>
          </cell>
          <cell r="B222" t="str">
            <v>Bassingham Preschool</v>
          </cell>
          <cell r="K222">
            <v>1</v>
          </cell>
          <cell r="L222">
            <v>1</v>
          </cell>
          <cell r="M222">
            <v>36</v>
          </cell>
          <cell r="N222">
            <v>2.7777777777777776E-2</v>
          </cell>
        </row>
        <row r="223">
          <cell r="A223">
            <v>9255212</v>
          </cell>
          <cell r="B223" t="str">
            <v>Washingborough Foundation Primary School</v>
          </cell>
          <cell r="G223">
            <v>0.51219512195121952</v>
          </cell>
          <cell r="L223">
            <v>0.51219512195121952</v>
          </cell>
          <cell r="M223">
            <v>21</v>
          </cell>
          <cell r="N223">
            <v>2.4390243902439025E-2</v>
          </cell>
        </row>
        <row r="224">
          <cell r="A224">
            <v>584111</v>
          </cell>
          <cell r="B224" t="str">
            <v>Abbey 345 Playgroup</v>
          </cell>
          <cell r="K224">
            <v>1</v>
          </cell>
          <cell r="L224">
            <v>1</v>
          </cell>
          <cell r="M224">
            <v>45</v>
          </cell>
          <cell r="N224">
            <v>2.2222222222222223E-2</v>
          </cell>
          <cell r="O224">
            <v>21</v>
          </cell>
          <cell r="P224">
            <v>21</v>
          </cell>
          <cell r="T224">
            <v>2.1428571428571428</v>
          </cell>
        </row>
        <row r="225">
          <cell r="A225">
            <v>525554</v>
          </cell>
          <cell r="B225" t="str">
            <v>Headstart Nursery Market Deeping</v>
          </cell>
          <cell r="K225">
            <v>1</v>
          </cell>
          <cell r="L225">
            <v>1</v>
          </cell>
          <cell r="M225">
            <v>49</v>
          </cell>
          <cell r="N225">
            <v>2.0408163265306121E-2</v>
          </cell>
        </row>
        <row r="226">
          <cell r="A226">
            <v>511148</v>
          </cell>
          <cell r="B226" t="str">
            <v>Copt Hill Nursery &amp; Prep School</v>
          </cell>
          <cell r="D226">
            <v>1</v>
          </cell>
          <cell r="L226">
            <v>1</v>
          </cell>
          <cell r="M226">
            <v>50</v>
          </cell>
          <cell r="N226">
            <v>0.02</v>
          </cell>
        </row>
        <row r="227">
          <cell r="A227">
            <v>519534</v>
          </cell>
          <cell r="B227" t="str">
            <v>RAF Conningsby Nursery Centre</v>
          </cell>
          <cell r="K227">
            <v>1</v>
          </cell>
          <cell r="L227">
            <v>1</v>
          </cell>
          <cell r="M227">
            <v>51</v>
          </cell>
          <cell r="N227">
            <v>1.9607843137254902E-2</v>
          </cell>
        </row>
        <row r="228">
          <cell r="A228">
            <v>580648</v>
          </cell>
          <cell r="B228" t="str">
            <v>The Old Station Nursery Ltd (Waddington)</v>
          </cell>
          <cell r="K228">
            <v>1</v>
          </cell>
          <cell r="L228">
            <v>1</v>
          </cell>
          <cell r="M228">
            <v>51</v>
          </cell>
          <cell r="N228">
            <v>1.9607843137254902E-2</v>
          </cell>
        </row>
        <row r="229">
          <cell r="A229">
            <v>515290</v>
          </cell>
          <cell r="B229" t="str">
            <v>Park School Day Nursery</v>
          </cell>
          <cell r="K229">
            <v>1</v>
          </cell>
          <cell r="L229">
            <v>1</v>
          </cell>
          <cell r="M229">
            <v>53</v>
          </cell>
          <cell r="N229">
            <v>1.8867924528301886E-2</v>
          </cell>
        </row>
        <row r="230">
          <cell r="A230">
            <v>546485</v>
          </cell>
          <cell r="B230" t="str">
            <v>Town &amp; Country Kiddies (Market Rasen)</v>
          </cell>
          <cell r="K230">
            <v>0</v>
          </cell>
          <cell r="L230">
            <v>0</v>
          </cell>
          <cell r="M230">
            <v>28</v>
          </cell>
          <cell r="N230">
            <v>0</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Version Control"/>
      <sheetName val="LACSEG All LAs"/>
      <sheetName val="Academy Level Summary"/>
      <sheetName val="LACSEG Relevance"/>
      <sheetName val="Individual LA Pri"/>
      <sheetName val="Individual LA Sec"/>
      <sheetName val="LACSEG Admissions"/>
      <sheetName val="Individual Grants"/>
      <sheetName val="All LA Spend pp Pri"/>
      <sheetName val="LA % Breakdown Pri"/>
      <sheetName val="All LA Spend pp Sec"/>
      <sheetName val="LA % Breakdown Sec"/>
      <sheetName val="S52 0910 Pri"/>
      <sheetName val="S52 0910 Sec"/>
      <sheetName val="S52 0910 Gross"/>
      <sheetName val="All Schools FTE"/>
      <sheetName val="Prim and Sec SEN"/>
      <sheetName val="Grants Calc 0910 Pri"/>
      <sheetName val="Grants Calc 0910 Sec"/>
      <sheetName val="Section 52 0910 Pri"/>
      <sheetName val="Section 52 0910 Sec"/>
    </sheetNames>
    <sheetDataSet>
      <sheetData sheetId="0"/>
      <sheetData sheetId="1"/>
      <sheetData sheetId="2">
        <row r="4">
          <cell r="A4">
            <v>201</v>
          </cell>
        </row>
        <row r="5">
          <cell r="A5">
            <v>202</v>
          </cell>
        </row>
        <row r="6">
          <cell r="A6">
            <v>203</v>
          </cell>
        </row>
        <row r="7">
          <cell r="A7">
            <v>204</v>
          </cell>
        </row>
        <row r="8">
          <cell r="A8">
            <v>205</v>
          </cell>
        </row>
        <row r="9">
          <cell r="A9">
            <v>206</v>
          </cell>
        </row>
        <row r="10">
          <cell r="A10">
            <v>207</v>
          </cell>
        </row>
        <row r="11">
          <cell r="A11">
            <v>208</v>
          </cell>
        </row>
        <row r="12">
          <cell r="A12">
            <v>209</v>
          </cell>
        </row>
        <row r="13">
          <cell r="A13">
            <v>210</v>
          </cell>
        </row>
        <row r="14">
          <cell r="A14">
            <v>211</v>
          </cell>
        </row>
        <row r="15">
          <cell r="A15">
            <v>212</v>
          </cell>
        </row>
        <row r="16">
          <cell r="A16">
            <v>213</v>
          </cell>
        </row>
        <row r="17">
          <cell r="A17">
            <v>301</v>
          </cell>
        </row>
        <row r="18">
          <cell r="A18">
            <v>302</v>
          </cell>
        </row>
        <row r="19">
          <cell r="A19">
            <v>303</v>
          </cell>
        </row>
        <row r="20">
          <cell r="A20">
            <v>304</v>
          </cell>
        </row>
        <row r="21">
          <cell r="A21">
            <v>305</v>
          </cell>
        </row>
        <row r="22">
          <cell r="A22">
            <v>306</v>
          </cell>
        </row>
        <row r="23">
          <cell r="A23">
            <v>307</v>
          </cell>
        </row>
        <row r="24">
          <cell r="A24">
            <v>308</v>
          </cell>
        </row>
        <row r="25">
          <cell r="A25">
            <v>309</v>
          </cell>
        </row>
        <row r="26">
          <cell r="A26">
            <v>310</v>
          </cell>
        </row>
        <row r="27">
          <cell r="A27">
            <v>311</v>
          </cell>
        </row>
        <row r="28">
          <cell r="A28">
            <v>312</v>
          </cell>
        </row>
        <row r="29">
          <cell r="A29">
            <v>313</v>
          </cell>
        </row>
        <row r="30">
          <cell r="A30">
            <v>314</v>
          </cell>
        </row>
        <row r="31">
          <cell r="A31">
            <v>315</v>
          </cell>
        </row>
        <row r="32">
          <cell r="A32">
            <v>316</v>
          </cell>
        </row>
        <row r="33">
          <cell r="A33">
            <v>317</v>
          </cell>
        </row>
        <row r="34">
          <cell r="A34">
            <v>318</v>
          </cell>
        </row>
        <row r="35">
          <cell r="A35">
            <v>319</v>
          </cell>
        </row>
        <row r="36">
          <cell r="A36">
            <v>320</v>
          </cell>
        </row>
        <row r="37">
          <cell r="A37">
            <v>330</v>
          </cell>
        </row>
        <row r="38">
          <cell r="A38">
            <v>331</v>
          </cell>
        </row>
        <row r="39">
          <cell r="A39">
            <v>332</v>
          </cell>
        </row>
        <row r="40">
          <cell r="A40">
            <v>333</v>
          </cell>
        </row>
        <row r="41">
          <cell r="A41">
            <v>334</v>
          </cell>
        </row>
        <row r="42">
          <cell r="A42">
            <v>335</v>
          </cell>
        </row>
        <row r="43">
          <cell r="A43">
            <v>336</v>
          </cell>
        </row>
        <row r="44">
          <cell r="A44">
            <v>340</v>
          </cell>
        </row>
        <row r="45">
          <cell r="A45">
            <v>341</v>
          </cell>
        </row>
        <row r="46">
          <cell r="A46">
            <v>342</v>
          </cell>
        </row>
        <row r="47">
          <cell r="A47">
            <v>343</v>
          </cell>
        </row>
        <row r="48">
          <cell r="A48">
            <v>344</v>
          </cell>
        </row>
        <row r="49">
          <cell r="A49">
            <v>350</v>
          </cell>
        </row>
        <row r="50">
          <cell r="A50">
            <v>351</v>
          </cell>
        </row>
        <row r="51">
          <cell r="A51">
            <v>352</v>
          </cell>
        </row>
        <row r="52">
          <cell r="A52">
            <v>353</v>
          </cell>
        </row>
        <row r="53">
          <cell r="A53">
            <v>354</v>
          </cell>
        </row>
        <row r="54">
          <cell r="A54">
            <v>355</v>
          </cell>
        </row>
        <row r="55">
          <cell r="A55">
            <v>356</v>
          </cell>
        </row>
        <row r="56">
          <cell r="A56">
            <v>357</v>
          </cell>
        </row>
        <row r="57">
          <cell r="A57">
            <v>358</v>
          </cell>
        </row>
        <row r="58">
          <cell r="A58">
            <v>359</v>
          </cell>
        </row>
        <row r="59">
          <cell r="A59">
            <v>370</v>
          </cell>
        </row>
        <row r="60">
          <cell r="A60">
            <v>371</v>
          </cell>
        </row>
        <row r="61">
          <cell r="A61">
            <v>372</v>
          </cell>
        </row>
        <row r="62">
          <cell r="A62">
            <v>373</v>
          </cell>
        </row>
        <row r="63">
          <cell r="A63">
            <v>380</v>
          </cell>
        </row>
        <row r="64">
          <cell r="A64">
            <v>381</v>
          </cell>
        </row>
        <row r="65">
          <cell r="A65">
            <v>382</v>
          </cell>
        </row>
        <row r="66">
          <cell r="A66">
            <v>383</v>
          </cell>
        </row>
        <row r="67">
          <cell r="A67">
            <v>384</v>
          </cell>
        </row>
        <row r="68">
          <cell r="A68">
            <v>390</v>
          </cell>
        </row>
        <row r="69">
          <cell r="A69">
            <v>391</v>
          </cell>
        </row>
        <row r="70">
          <cell r="A70">
            <v>392</v>
          </cell>
        </row>
        <row r="71">
          <cell r="A71">
            <v>393</v>
          </cell>
        </row>
        <row r="72">
          <cell r="A72">
            <v>394</v>
          </cell>
        </row>
        <row r="73">
          <cell r="A73">
            <v>420</v>
          </cell>
        </row>
        <row r="74">
          <cell r="A74">
            <v>800</v>
          </cell>
        </row>
        <row r="75">
          <cell r="A75">
            <v>801</v>
          </cell>
        </row>
        <row r="76">
          <cell r="A76">
            <v>802</v>
          </cell>
        </row>
        <row r="77">
          <cell r="A77">
            <v>803</v>
          </cell>
        </row>
        <row r="78">
          <cell r="A78">
            <v>805</v>
          </cell>
        </row>
        <row r="79">
          <cell r="A79">
            <v>806</v>
          </cell>
        </row>
        <row r="80">
          <cell r="A80">
            <v>807</v>
          </cell>
        </row>
        <row r="81">
          <cell r="A81">
            <v>808</v>
          </cell>
        </row>
        <row r="82">
          <cell r="A82">
            <v>810</v>
          </cell>
        </row>
        <row r="83">
          <cell r="A83">
            <v>811</v>
          </cell>
        </row>
        <row r="84">
          <cell r="A84">
            <v>812</v>
          </cell>
        </row>
        <row r="85">
          <cell r="A85">
            <v>813</v>
          </cell>
        </row>
        <row r="86">
          <cell r="A86">
            <v>815</v>
          </cell>
        </row>
        <row r="87">
          <cell r="A87">
            <v>816</v>
          </cell>
        </row>
        <row r="88">
          <cell r="A88">
            <v>821</v>
          </cell>
        </row>
        <row r="89">
          <cell r="A89">
            <v>822</v>
          </cell>
        </row>
        <row r="90">
          <cell r="A90">
            <v>823</v>
          </cell>
        </row>
        <row r="91">
          <cell r="A91">
            <v>825</v>
          </cell>
        </row>
        <row r="92">
          <cell r="A92">
            <v>826</v>
          </cell>
        </row>
        <row r="93">
          <cell r="A93">
            <v>830</v>
          </cell>
        </row>
        <row r="94">
          <cell r="A94">
            <v>831</v>
          </cell>
        </row>
        <row r="95">
          <cell r="A95">
            <v>835</v>
          </cell>
        </row>
        <row r="96">
          <cell r="A96">
            <v>836</v>
          </cell>
        </row>
        <row r="97">
          <cell r="A97">
            <v>837</v>
          </cell>
        </row>
        <row r="98">
          <cell r="A98">
            <v>840</v>
          </cell>
        </row>
        <row r="99">
          <cell r="A99">
            <v>841</v>
          </cell>
        </row>
        <row r="100">
          <cell r="A100">
            <v>845</v>
          </cell>
        </row>
        <row r="101">
          <cell r="A101">
            <v>846</v>
          </cell>
        </row>
        <row r="102">
          <cell r="A102">
            <v>850</v>
          </cell>
        </row>
        <row r="103">
          <cell r="A103">
            <v>851</v>
          </cell>
        </row>
        <row r="104">
          <cell r="A104">
            <v>852</v>
          </cell>
        </row>
        <row r="105">
          <cell r="A105">
            <v>855</v>
          </cell>
        </row>
        <row r="106">
          <cell r="A106">
            <v>856</v>
          </cell>
        </row>
        <row r="107">
          <cell r="A107">
            <v>857</v>
          </cell>
        </row>
        <row r="108">
          <cell r="A108">
            <v>860</v>
          </cell>
        </row>
        <row r="109">
          <cell r="A109">
            <v>861</v>
          </cell>
        </row>
        <row r="110">
          <cell r="A110">
            <v>865</v>
          </cell>
        </row>
        <row r="111">
          <cell r="A111">
            <v>866</v>
          </cell>
        </row>
        <row r="112">
          <cell r="A112">
            <v>867</v>
          </cell>
        </row>
        <row r="113">
          <cell r="A113">
            <v>868</v>
          </cell>
        </row>
        <row r="114">
          <cell r="A114">
            <v>869</v>
          </cell>
        </row>
        <row r="115">
          <cell r="A115">
            <v>870</v>
          </cell>
        </row>
        <row r="116">
          <cell r="A116">
            <v>871</v>
          </cell>
        </row>
        <row r="117">
          <cell r="A117">
            <v>872</v>
          </cell>
        </row>
        <row r="118">
          <cell r="A118">
            <v>873</v>
          </cell>
        </row>
        <row r="119">
          <cell r="A119">
            <v>874</v>
          </cell>
        </row>
        <row r="120">
          <cell r="A120">
            <v>876</v>
          </cell>
        </row>
        <row r="121">
          <cell r="A121">
            <v>877</v>
          </cell>
        </row>
        <row r="122">
          <cell r="A122">
            <v>878</v>
          </cell>
        </row>
        <row r="123">
          <cell r="A123">
            <v>879</v>
          </cell>
        </row>
        <row r="124">
          <cell r="A124">
            <v>880</v>
          </cell>
        </row>
        <row r="125">
          <cell r="A125">
            <v>881</v>
          </cell>
        </row>
        <row r="126">
          <cell r="A126">
            <v>882</v>
          </cell>
        </row>
        <row r="127">
          <cell r="A127">
            <v>883</v>
          </cell>
        </row>
        <row r="128">
          <cell r="A128">
            <v>884</v>
          </cell>
        </row>
        <row r="129">
          <cell r="A129">
            <v>885</v>
          </cell>
        </row>
        <row r="130">
          <cell r="A130">
            <v>886</v>
          </cell>
        </row>
        <row r="131">
          <cell r="A131">
            <v>887</v>
          </cell>
        </row>
        <row r="132">
          <cell r="A132">
            <v>888</v>
          </cell>
        </row>
        <row r="133">
          <cell r="A133">
            <v>889</v>
          </cell>
        </row>
        <row r="134">
          <cell r="A134">
            <v>890</v>
          </cell>
        </row>
        <row r="135">
          <cell r="A135">
            <v>891</v>
          </cell>
        </row>
        <row r="136">
          <cell r="A136">
            <v>892</v>
          </cell>
        </row>
        <row r="137">
          <cell r="A137">
            <v>893</v>
          </cell>
        </row>
        <row r="138">
          <cell r="A138">
            <v>894</v>
          </cell>
        </row>
        <row r="139">
          <cell r="A139">
            <v>895</v>
          </cell>
        </row>
        <row r="140">
          <cell r="A140">
            <v>896</v>
          </cell>
        </row>
        <row r="141">
          <cell r="A141">
            <v>908</v>
          </cell>
        </row>
        <row r="142">
          <cell r="A142">
            <v>909</v>
          </cell>
        </row>
        <row r="143">
          <cell r="A143">
            <v>916</v>
          </cell>
        </row>
        <row r="144">
          <cell r="A144">
            <v>919</v>
          </cell>
        </row>
        <row r="145">
          <cell r="A145">
            <v>921</v>
          </cell>
        </row>
        <row r="146">
          <cell r="A146">
            <v>925</v>
          </cell>
        </row>
        <row r="147">
          <cell r="A147">
            <v>926</v>
          </cell>
        </row>
        <row r="148">
          <cell r="A148">
            <v>928</v>
          </cell>
        </row>
        <row r="149">
          <cell r="A149">
            <v>929</v>
          </cell>
        </row>
        <row r="150">
          <cell r="A150">
            <v>931</v>
          </cell>
        </row>
        <row r="151">
          <cell r="A151">
            <v>933</v>
          </cell>
        </row>
        <row r="152">
          <cell r="A152">
            <v>935</v>
          </cell>
        </row>
        <row r="153">
          <cell r="A153">
            <v>936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er Notes"/>
      <sheetName val="Front"/>
      <sheetName val="1 - Summary"/>
      <sheetName val="2 - Pupil no proj"/>
      <sheetName val="3 - Budget Share proj"/>
      <sheetName val="4a - Teaching Staff"/>
      <sheetName val="4b - Teaching Staff"/>
      <sheetName val="5a - Non-Teaching Staff"/>
      <sheetName val="5b - Non-Teaching Staff"/>
      <sheetName val="6 - Expenditure proj"/>
      <sheetName val="7 - Standards Fund"/>
      <sheetName val="10 - Salary Scales"/>
      <sheetName val="Basic Information"/>
      <sheetName val="NI &amp; Super Rates"/>
      <sheetName val="SCP Conversion"/>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G8" t="str">
            <v>2010/11</v>
          </cell>
        </row>
        <row r="10">
          <cell r="G10" t="str">
            <v>2011/12</v>
          </cell>
        </row>
        <row r="11">
          <cell r="G11" t="str">
            <v>2012/13</v>
          </cell>
        </row>
        <row r="12">
          <cell r="G12" t="str">
            <v>2013/14</v>
          </cell>
        </row>
        <row r="13">
          <cell r="G13" t="str">
            <v>2014/15</v>
          </cell>
        </row>
        <row r="14">
          <cell r="G14" t="str">
            <v>2009/10</v>
          </cell>
        </row>
      </sheetData>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upil Numbers"/>
      <sheetName val="Academy Recoupment"/>
      <sheetName val="Outstanding Converters"/>
      <sheetName val="Recoupment Data"/>
      <sheetName val="Summary"/>
      <sheetName val="Data"/>
    </sheetNames>
    <sheetDataSet>
      <sheetData sheetId="0" refreshError="1"/>
      <sheetData sheetId="1"/>
      <sheetData sheetId="2">
        <row r="39">
          <cell r="D39">
            <v>0</v>
          </cell>
        </row>
      </sheetData>
      <sheetData sheetId="3" refreshError="1"/>
      <sheetData sheetId="4" refreshError="1"/>
      <sheetData sheetId="5" refreshError="1"/>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SDG 2008-2009"/>
      <sheetName val="Post-LIG Deprivation Element"/>
      <sheetName val="Specialist Schools"/>
      <sheetName val="Specialist"/>
      <sheetName val="closing &amp; opening"/>
      <sheetName val="FTE data"/>
    </sheetNames>
    <sheetDataSet>
      <sheetData sheetId="0"/>
      <sheetData sheetId="1"/>
      <sheetData sheetId="2"/>
      <sheetData sheetId="3"/>
      <sheetData sheetId="4"/>
      <sheetData sheetId="5"/>
      <sheetData sheetId="6">
        <row r="3">
          <cell r="A3" t="str">
            <v>E1120</v>
          </cell>
          <cell r="B3">
            <v>1001</v>
          </cell>
          <cell r="C3" t="str">
            <v>Grantham Wyndham Park Nursery School</v>
          </cell>
          <cell r="D3" t="str">
            <v/>
          </cell>
          <cell r="E3">
            <v>1001</v>
          </cell>
          <cell r="F3">
            <v>0</v>
          </cell>
          <cell r="G3">
            <v>0</v>
          </cell>
          <cell r="H3">
            <v>0</v>
          </cell>
          <cell r="I3">
            <v>0</v>
          </cell>
          <cell r="J3">
            <v>0</v>
          </cell>
          <cell r="K3">
            <v>0</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1</v>
          </cell>
          <cell r="BH3">
            <v>1</v>
          </cell>
          <cell r="BI3">
            <v>0</v>
          </cell>
          <cell r="BJ3">
            <v>38</v>
          </cell>
          <cell r="BK3">
            <v>28</v>
          </cell>
          <cell r="BL3">
            <v>46</v>
          </cell>
          <cell r="BM3">
            <v>0</v>
          </cell>
          <cell r="BN3">
            <v>114</v>
          </cell>
          <cell r="BO3">
            <v>57</v>
          </cell>
          <cell r="BP3">
            <v>0</v>
          </cell>
          <cell r="BQ3">
            <v>0</v>
          </cell>
          <cell r="BR3" t="str">
            <v>SKDC</v>
          </cell>
        </row>
        <row r="4">
          <cell r="A4" t="str">
            <v>E1220</v>
          </cell>
          <cell r="B4">
            <v>1005</v>
          </cell>
          <cell r="C4" t="str">
            <v>Lincoln St Giles Nursery School</v>
          </cell>
          <cell r="D4" t="str">
            <v/>
          </cell>
          <cell r="E4">
            <v>1005</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23</v>
          </cell>
          <cell r="BC4">
            <v>8</v>
          </cell>
          <cell r="BD4">
            <v>0</v>
          </cell>
          <cell r="BE4">
            <v>0</v>
          </cell>
          <cell r="BF4">
            <v>0</v>
          </cell>
          <cell r="BG4">
            <v>0</v>
          </cell>
          <cell r="BH4">
            <v>0</v>
          </cell>
          <cell r="BI4">
            <v>0</v>
          </cell>
          <cell r="BJ4">
            <v>3</v>
          </cell>
          <cell r="BK4">
            <v>14</v>
          </cell>
          <cell r="BL4">
            <v>48</v>
          </cell>
          <cell r="BM4">
            <v>35</v>
          </cell>
          <cell r="BN4">
            <v>131</v>
          </cell>
          <cell r="BO4">
            <v>81</v>
          </cell>
          <cell r="BP4">
            <v>0</v>
          </cell>
          <cell r="BQ4">
            <v>0</v>
          </cell>
          <cell r="BR4" t="str">
            <v>LCC</v>
          </cell>
        </row>
        <row r="5">
          <cell r="A5" t="str">
            <v>E1240</v>
          </cell>
          <cell r="B5">
            <v>1010</v>
          </cell>
          <cell r="C5" t="str">
            <v>Lincoln Kingsdown Nursery School</v>
          </cell>
          <cell r="D5" t="str">
            <v/>
          </cell>
          <cell r="E5">
            <v>1010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26</v>
          </cell>
          <cell r="BK5">
            <v>18</v>
          </cell>
          <cell r="BL5">
            <v>24</v>
          </cell>
          <cell r="BM5">
            <v>15</v>
          </cell>
          <cell r="BN5">
            <v>83</v>
          </cell>
          <cell r="BO5">
            <v>41.5</v>
          </cell>
          <cell r="BP5">
            <v>0</v>
          </cell>
          <cell r="BQ5">
            <v>0</v>
          </cell>
          <cell r="BR5" t="str">
            <v>LCC</v>
          </cell>
        </row>
        <row r="6">
          <cell r="A6" t="str">
            <v>E1250</v>
          </cell>
          <cell r="B6">
            <v>1011</v>
          </cell>
          <cell r="C6" t="str">
            <v>Gainsborough Nursery School</v>
          </cell>
          <cell r="D6" t="str">
            <v/>
          </cell>
          <cell r="E6">
            <v>1011</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2</v>
          </cell>
          <cell r="BC6">
            <v>0</v>
          </cell>
          <cell r="BD6">
            <v>3</v>
          </cell>
          <cell r="BE6">
            <v>0</v>
          </cell>
          <cell r="BF6">
            <v>0</v>
          </cell>
          <cell r="BG6">
            <v>0</v>
          </cell>
          <cell r="BH6">
            <v>0</v>
          </cell>
          <cell r="BI6">
            <v>0</v>
          </cell>
          <cell r="BJ6">
            <v>29</v>
          </cell>
          <cell r="BK6">
            <v>11</v>
          </cell>
          <cell r="BL6">
            <v>36</v>
          </cell>
          <cell r="BM6">
            <v>8</v>
          </cell>
          <cell r="BN6">
            <v>89</v>
          </cell>
          <cell r="BO6">
            <v>47</v>
          </cell>
          <cell r="BP6">
            <v>0</v>
          </cell>
          <cell r="BQ6">
            <v>0</v>
          </cell>
          <cell r="BR6" t="str">
            <v>WLDC</v>
          </cell>
        </row>
        <row r="7">
          <cell r="A7" t="str">
            <v>E1260</v>
          </cell>
          <cell r="B7">
            <v>1012</v>
          </cell>
          <cell r="C7" t="str">
            <v>Boston Nursery School</v>
          </cell>
          <cell r="D7" t="str">
            <v/>
          </cell>
          <cell r="E7">
            <v>1012</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11</v>
          </cell>
          <cell r="BC7">
            <v>6</v>
          </cell>
          <cell r="BD7">
            <v>5</v>
          </cell>
          <cell r="BE7">
            <v>0</v>
          </cell>
          <cell r="BF7">
            <v>0</v>
          </cell>
          <cell r="BG7">
            <v>0</v>
          </cell>
          <cell r="BH7">
            <v>0</v>
          </cell>
          <cell r="BI7">
            <v>0</v>
          </cell>
          <cell r="BJ7">
            <v>10</v>
          </cell>
          <cell r="BK7">
            <v>10</v>
          </cell>
          <cell r="BL7">
            <v>14</v>
          </cell>
          <cell r="BM7">
            <v>22</v>
          </cell>
          <cell r="BN7">
            <v>78</v>
          </cell>
          <cell r="BO7">
            <v>50</v>
          </cell>
          <cell r="BP7">
            <v>0</v>
          </cell>
          <cell r="BQ7">
            <v>0</v>
          </cell>
          <cell r="BR7" t="str">
            <v>BBC</v>
          </cell>
        </row>
        <row r="8">
          <cell r="A8" t="str">
            <v>E1500</v>
          </cell>
          <cell r="B8">
            <v>3115</v>
          </cell>
          <cell r="C8" t="str">
            <v>Aby CE Primary School</v>
          </cell>
          <cell r="D8" t="str">
            <v/>
          </cell>
          <cell r="E8">
            <v>3115</v>
          </cell>
          <cell r="F8">
            <v>0</v>
          </cell>
          <cell r="G8">
            <v>0</v>
          </cell>
          <cell r="H8">
            <v>0</v>
          </cell>
          <cell r="I8">
            <v>0</v>
          </cell>
          <cell r="J8">
            <v>0</v>
          </cell>
          <cell r="K8">
            <v>0</v>
          </cell>
          <cell r="L8">
            <v>0</v>
          </cell>
          <cell r="M8">
            <v>0</v>
          </cell>
          <cell r="N8">
            <v>0</v>
          </cell>
          <cell r="O8">
            <v>4</v>
          </cell>
          <cell r="P8">
            <v>6</v>
          </cell>
          <cell r="Q8">
            <v>2</v>
          </cell>
          <cell r="R8">
            <v>4</v>
          </cell>
          <cell r="S8">
            <v>4</v>
          </cell>
          <cell r="T8">
            <v>4</v>
          </cell>
          <cell r="U8">
            <v>0</v>
          </cell>
          <cell r="V8">
            <v>0</v>
          </cell>
          <cell r="W8">
            <v>1</v>
          </cell>
          <cell r="X8">
            <v>0</v>
          </cell>
          <cell r="Y8">
            <v>0</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25</v>
          </cell>
          <cell r="BO8">
            <v>25</v>
          </cell>
          <cell r="BP8">
            <v>25</v>
          </cell>
          <cell r="BQ8">
            <v>25</v>
          </cell>
          <cell r="BR8" t="str">
            <v>ELDC</v>
          </cell>
        </row>
        <row r="9">
          <cell r="A9" t="str">
            <v>E1510</v>
          </cell>
          <cell r="B9">
            <v>2142</v>
          </cell>
          <cell r="C9" t="str">
            <v>Alford Primary School</v>
          </cell>
          <cell r="D9" t="str">
            <v/>
          </cell>
          <cell r="E9">
            <v>2142</v>
          </cell>
          <cell r="F9">
            <v>0</v>
          </cell>
          <cell r="G9">
            <v>0</v>
          </cell>
          <cell r="H9">
            <v>0</v>
          </cell>
          <cell r="I9">
            <v>0</v>
          </cell>
          <cell r="J9">
            <v>0</v>
          </cell>
          <cell r="K9">
            <v>0</v>
          </cell>
          <cell r="L9">
            <v>0</v>
          </cell>
          <cell r="M9">
            <v>0</v>
          </cell>
          <cell r="N9">
            <v>0</v>
          </cell>
          <cell r="O9">
            <v>54</v>
          </cell>
          <cell r="P9">
            <v>44</v>
          </cell>
          <cell r="Q9">
            <v>52</v>
          </cell>
          <cell r="R9">
            <v>41</v>
          </cell>
          <cell r="S9">
            <v>54</v>
          </cell>
          <cell r="T9">
            <v>45</v>
          </cell>
          <cell r="U9">
            <v>10</v>
          </cell>
          <cell r="V9">
            <v>9</v>
          </cell>
          <cell r="W9">
            <v>20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329</v>
          </cell>
          <cell r="BO9">
            <v>329</v>
          </cell>
          <cell r="BP9">
            <v>329</v>
          </cell>
          <cell r="BQ9">
            <v>329</v>
          </cell>
          <cell r="BR9" t="str">
            <v>ELDC</v>
          </cell>
        </row>
        <row r="10">
          <cell r="A10" t="str">
            <v>E1530</v>
          </cell>
          <cell r="B10">
            <v>3000</v>
          </cell>
          <cell r="C10" t="str">
            <v>Allington with Sedgebrook CE Primary School</v>
          </cell>
          <cell r="D10" t="str">
            <v/>
          </cell>
          <cell r="E10">
            <v>3000</v>
          </cell>
          <cell r="F10">
            <v>0</v>
          </cell>
          <cell r="G10">
            <v>0</v>
          </cell>
          <cell r="H10">
            <v>0</v>
          </cell>
          <cell r="I10">
            <v>0</v>
          </cell>
          <cell r="J10">
            <v>0</v>
          </cell>
          <cell r="K10">
            <v>0</v>
          </cell>
          <cell r="L10">
            <v>0</v>
          </cell>
          <cell r="M10">
            <v>0</v>
          </cell>
          <cell r="N10">
            <v>0</v>
          </cell>
          <cell r="O10">
            <v>17</v>
          </cell>
          <cell r="P10">
            <v>16</v>
          </cell>
          <cell r="Q10">
            <v>16</v>
          </cell>
          <cell r="R10">
            <v>13</v>
          </cell>
          <cell r="S10">
            <v>16</v>
          </cell>
          <cell r="T10">
            <v>14</v>
          </cell>
          <cell r="U10">
            <v>1</v>
          </cell>
          <cell r="V10">
            <v>6</v>
          </cell>
          <cell r="W10">
            <v>9</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108</v>
          </cell>
          <cell r="BO10">
            <v>108</v>
          </cell>
          <cell r="BP10">
            <v>108</v>
          </cell>
          <cell r="BQ10">
            <v>108</v>
          </cell>
          <cell r="BR10" t="str">
            <v>SKDC</v>
          </cell>
        </row>
        <row r="11">
          <cell r="A11" t="str">
            <v>E1540</v>
          </cell>
          <cell r="B11">
            <v>2076</v>
          </cell>
          <cell r="C11" t="str">
            <v>Amber Hill Toftstead Primary School</v>
          </cell>
          <cell r="D11" t="str">
            <v/>
          </cell>
          <cell r="E11">
            <v>2076</v>
          </cell>
          <cell r="F11">
            <v>0</v>
          </cell>
          <cell r="G11">
            <v>0</v>
          </cell>
          <cell r="H11">
            <v>0</v>
          </cell>
          <cell r="I11">
            <v>0</v>
          </cell>
          <cell r="J11">
            <v>0</v>
          </cell>
          <cell r="K11">
            <v>0</v>
          </cell>
          <cell r="L11">
            <v>0</v>
          </cell>
          <cell r="M11">
            <v>0</v>
          </cell>
          <cell r="N11">
            <v>0</v>
          </cell>
          <cell r="O11">
            <v>4</v>
          </cell>
          <cell r="P11">
            <v>9</v>
          </cell>
          <cell r="Q11">
            <v>4</v>
          </cell>
          <cell r="R11">
            <v>5</v>
          </cell>
          <cell r="S11">
            <v>5</v>
          </cell>
          <cell r="T11">
            <v>2</v>
          </cell>
          <cell r="U11">
            <v>1</v>
          </cell>
          <cell r="V11">
            <v>0</v>
          </cell>
          <cell r="W11">
            <v>3</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33</v>
          </cell>
          <cell r="BO11">
            <v>33</v>
          </cell>
          <cell r="BP11">
            <v>33</v>
          </cell>
          <cell r="BQ11">
            <v>33</v>
          </cell>
          <cell r="BR11" t="str">
            <v>BBC</v>
          </cell>
        </row>
        <row r="12">
          <cell r="A12" t="str">
            <v>E1550</v>
          </cell>
          <cell r="B12">
            <v>3001</v>
          </cell>
          <cell r="C12" t="str">
            <v>Ancaster CE Primary School</v>
          </cell>
          <cell r="D12" t="str">
            <v/>
          </cell>
          <cell r="E12">
            <v>3001</v>
          </cell>
          <cell r="F12">
            <v>0</v>
          </cell>
          <cell r="G12">
            <v>0</v>
          </cell>
          <cell r="H12">
            <v>0</v>
          </cell>
          <cell r="I12">
            <v>0</v>
          </cell>
          <cell r="J12">
            <v>0</v>
          </cell>
          <cell r="K12">
            <v>0</v>
          </cell>
          <cell r="L12">
            <v>0</v>
          </cell>
          <cell r="M12">
            <v>0</v>
          </cell>
          <cell r="N12">
            <v>0</v>
          </cell>
          <cell r="O12">
            <v>27</v>
          </cell>
          <cell r="P12">
            <v>24</v>
          </cell>
          <cell r="Q12">
            <v>21</v>
          </cell>
          <cell r="R12">
            <v>22</v>
          </cell>
          <cell r="S12">
            <v>19</v>
          </cell>
          <cell r="T12">
            <v>17</v>
          </cell>
          <cell r="U12">
            <v>4</v>
          </cell>
          <cell r="V12">
            <v>2</v>
          </cell>
          <cell r="W12">
            <v>10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146</v>
          </cell>
          <cell r="BO12">
            <v>146</v>
          </cell>
          <cell r="BP12">
            <v>146</v>
          </cell>
          <cell r="BQ12">
            <v>146</v>
          </cell>
          <cell r="BR12" t="str">
            <v>SKDC</v>
          </cell>
        </row>
        <row r="13">
          <cell r="A13" t="str">
            <v>E1630</v>
          </cell>
          <cell r="B13">
            <v>3154</v>
          </cell>
          <cell r="C13" t="str">
            <v>Bardney CE and Methodist Primary School</v>
          </cell>
          <cell r="D13" t="str">
            <v/>
          </cell>
          <cell r="E13">
            <v>3154</v>
          </cell>
          <cell r="F13">
            <v>0</v>
          </cell>
          <cell r="G13">
            <v>0</v>
          </cell>
          <cell r="H13">
            <v>0</v>
          </cell>
          <cell r="I13">
            <v>0</v>
          </cell>
          <cell r="J13">
            <v>0</v>
          </cell>
          <cell r="K13">
            <v>0</v>
          </cell>
          <cell r="L13">
            <v>0</v>
          </cell>
          <cell r="M13">
            <v>0</v>
          </cell>
          <cell r="N13">
            <v>0</v>
          </cell>
          <cell r="O13">
            <v>16</v>
          </cell>
          <cell r="P13">
            <v>18</v>
          </cell>
          <cell r="Q13">
            <v>12</v>
          </cell>
          <cell r="R13">
            <v>18</v>
          </cell>
          <cell r="S13">
            <v>13</v>
          </cell>
          <cell r="T13">
            <v>19</v>
          </cell>
          <cell r="U13">
            <v>0</v>
          </cell>
          <cell r="V13">
            <v>1</v>
          </cell>
          <cell r="W13">
            <v>3</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100</v>
          </cell>
          <cell r="BO13">
            <v>100</v>
          </cell>
          <cell r="BP13">
            <v>100</v>
          </cell>
          <cell r="BQ13">
            <v>100</v>
          </cell>
          <cell r="BR13" t="str">
            <v>WLDC</v>
          </cell>
        </row>
        <row r="14">
          <cell r="A14" t="str">
            <v>E1640</v>
          </cell>
          <cell r="B14">
            <v>5222</v>
          </cell>
          <cell r="C14" t="str">
            <v>Barkston and Syston CE Primary School</v>
          </cell>
          <cell r="D14" t="str">
            <v/>
          </cell>
          <cell r="E14">
            <v>5222</v>
          </cell>
          <cell r="F14">
            <v>0</v>
          </cell>
          <cell r="G14">
            <v>0</v>
          </cell>
          <cell r="H14">
            <v>0</v>
          </cell>
          <cell r="I14">
            <v>0</v>
          </cell>
          <cell r="J14">
            <v>0</v>
          </cell>
          <cell r="K14">
            <v>0</v>
          </cell>
          <cell r="L14">
            <v>0</v>
          </cell>
          <cell r="M14">
            <v>0</v>
          </cell>
          <cell r="N14">
            <v>0</v>
          </cell>
          <cell r="O14">
            <v>20</v>
          </cell>
          <cell r="P14">
            <v>14</v>
          </cell>
          <cell r="Q14">
            <v>16</v>
          </cell>
          <cell r="R14">
            <v>13</v>
          </cell>
          <cell r="S14">
            <v>14</v>
          </cell>
          <cell r="T14">
            <v>17</v>
          </cell>
          <cell r="U14">
            <v>6</v>
          </cell>
          <cell r="V14">
            <v>2</v>
          </cell>
          <cell r="W14">
            <v>4</v>
          </cell>
          <cell r="X14">
            <v>5</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111</v>
          </cell>
          <cell r="BO14">
            <v>111</v>
          </cell>
          <cell r="BP14">
            <v>111</v>
          </cell>
          <cell r="BQ14">
            <v>111</v>
          </cell>
          <cell r="BR14" t="str">
            <v>SKDC</v>
          </cell>
        </row>
        <row r="15">
          <cell r="A15" t="str">
            <v>E1650</v>
          </cell>
          <cell r="B15">
            <v>3004</v>
          </cell>
          <cell r="C15" t="str">
            <v>Barrowby CE Primary School</v>
          </cell>
          <cell r="D15" t="str">
            <v/>
          </cell>
          <cell r="E15">
            <v>3004</v>
          </cell>
          <cell r="F15">
            <v>0</v>
          </cell>
          <cell r="G15">
            <v>0</v>
          </cell>
          <cell r="H15">
            <v>0</v>
          </cell>
          <cell r="I15">
            <v>0</v>
          </cell>
          <cell r="J15">
            <v>0</v>
          </cell>
          <cell r="K15">
            <v>0</v>
          </cell>
          <cell r="L15">
            <v>0</v>
          </cell>
          <cell r="M15">
            <v>0</v>
          </cell>
          <cell r="N15">
            <v>0</v>
          </cell>
          <cell r="O15">
            <v>36</v>
          </cell>
          <cell r="P15">
            <v>29</v>
          </cell>
          <cell r="Q15">
            <v>33</v>
          </cell>
          <cell r="R15">
            <v>35</v>
          </cell>
          <cell r="S15">
            <v>33</v>
          </cell>
          <cell r="T15">
            <v>35</v>
          </cell>
          <cell r="U15">
            <v>10</v>
          </cell>
          <cell r="V15">
            <v>7</v>
          </cell>
          <cell r="W15">
            <v>17</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235</v>
          </cell>
          <cell r="BO15">
            <v>235</v>
          </cell>
          <cell r="BP15">
            <v>235</v>
          </cell>
          <cell r="BQ15">
            <v>235</v>
          </cell>
          <cell r="BR15" t="str">
            <v>SKDC</v>
          </cell>
        </row>
        <row r="16">
          <cell r="A16" t="str">
            <v>E1660</v>
          </cell>
          <cell r="B16">
            <v>2002</v>
          </cell>
          <cell r="C16" t="str">
            <v>Bassingham Primary School</v>
          </cell>
          <cell r="D16" t="str">
            <v/>
          </cell>
          <cell r="E16">
            <v>2002</v>
          </cell>
          <cell r="F16">
            <v>0</v>
          </cell>
          <cell r="G16">
            <v>0</v>
          </cell>
          <cell r="H16">
            <v>0</v>
          </cell>
          <cell r="I16">
            <v>0</v>
          </cell>
          <cell r="J16">
            <v>0</v>
          </cell>
          <cell r="K16">
            <v>0</v>
          </cell>
          <cell r="L16">
            <v>0</v>
          </cell>
          <cell r="M16">
            <v>0</v>
          </cell>
          <cell r="N16">
            <v>0</v>
          </cell>
          <cell r="O16">
            <v>31</v>
          </cell>
          <cell r="P16">
            <v>25</v>
          </cell>
          <cell r="Q16">
            <v>28</v>
          </cell>
          <cell r="R16">
            <v>29</v>
          </cell>
          <cell r="S16">
            <v>23</v>
          </cell>
          <cell r="T16">
            <v>21</v>
          </cell>
          <cell r="U16">
            <v>3</v>
          </cell>
          <cell r="V16">
            <v>4</v>
          </cell>
          <cell r="W16">
            <v>9</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173</v>
          </cell>
          <cell r="BO16">
            <v>173</v>
          </cell>
          <cell r="BP16">
            <v>173</v>
          </cell>
          <cell r="BQ16">
            <v>173</v>
          </cell>
          <cell r="BR16" t="str">
            <v>NKDC</v>
          </cell>
        </row>
        <row r="17">
          <cell r="A17" t="str">
            <v>E1670</v>
          </cell>
          <cell r="B17">
            <v>3005</v>
          </cell>
          <cell r="C17" t="str">
            <v>Baston CE Primary School</v>
          </cell>
          <cell r="D17" t="str">
            <v/>
          </cell>
          <cell r="E17">
            <v>3005</v>
          </cell>
          <cell r="F17">
            <v>0</v>
          </cell>
          <cell r="G17">
            <v>0</v>
          </cell>
          <cell r="H17">
            <v>0</v>
          </cell>
          <cell r="I17">
            <v>0</v>
          </cell>
          <cell r="J17">
            <v>0</v>
          </cell>
          <cell r="K17">
            <v>0</v>
          </cell>
          <cell r="L17">
            <v>0</v>
          </cell>
          <cell r="M17">
            <v>0</v>
          </cell>
          <cell r="N17">
            <v>0</v>
          </cell>
          <cell r="O17">
            <v>14</v>
          </cell>
          <cell r="P17">
            <v>21</v>
          </cell>
          <cell r="Q17">
            <v>24</v>
          </cell>
          <cell r="R17">
            <v>27</v>
          </cell>
          <cell r="S17">
            <v>22</v>
          </cell>
          <cell r="T17">
            <v>20</v>
          </cell>
          <cell r="U17">
            <v>8</v>
          </cell>
          <cell r="V17">
            <v>12</v>
          </cell>
          <cell r="W17">
            <v>6</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154</v>
          </cell>
          <cell r="BO17">
            <v>154</v>
          </cell>
          <cell r="BP17">
            <v>154</v>
          </cell>
          <cell r="BQ17">
            <v>154</v>
          </cell>
          <cell r="BR17" t="str">
            <v>SKDC</v>
          </cell>
        </row>
        <row r="18">
          <cell r="A18" t="str">
            <v>E1680</v>
          </cell>
          <cell r="B18">
            <v>2143</v>
          </cell>
          <cell r="C18" t="str">
            <v>Baumber Primary School</v>
          </cell>
          <cell r="D18" t="str">
            <v/>
          </cell>
          <cell r="E18">
            <v>2143</v>
          </cell>
          <cell r="F18">
            <v>0</v>
          </cell>
          <cell r="G18">
            <v>0</v>
          </cell>
          <cell r="H18">
            <v>0</v>
          </cell>
          <cell r="I18">
            <v>0</v>
          </cell>
          <cell r="J18">
            <v>0</v>
          </cell>
          <cell r="K18">
            <v>0</v>
          </cell>
          <cell r="L18">
            <v>0</v>
          </cell>
          <cell r="M18">
            <v>0</v>
          </cell>
          <cell r="N18">
            <v>0</v>
          </cell>
          <cell r="O18">
            <v>10</v>
          </cell>
          <cell r="P18">
            <v>9</v>
          </cell>
          <cell r="Q18">
            <v>11</v>
          </cell>
          <cell r="R18">
            <v>7</v>
          </cell>
          <cell r="S18">
            <v>8</v>
          </cell>
          <cell r="T18">
            <v>5</v>
          </cell>
          <cell r="U18">
            <v>1</v>
          </cell>
          <cell r="V18">
            <v>0</v>
          </cell>
          <cell r="W18">
            <v>2</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53</v>
          </cell>
          <cell r="BO18">
            <v>53</v>
          </cell>
          <cell r="BP18">
            <v>53</v>
          </cell>
          <cell r="BQ18">
            <v>53</v>
          </cell>
          <cell r="BR18" t="str">
            <v>ELDC</v>
          </cell>
        </row>
        <row r="19">
          <cell r="A19" t="str">
            <v>E1700</v>
          </cell>
          <cell r="B19">
            <v>2003</v>
          </cell>
          <cell r="C19" t="str">
            <v>Billingborough Primary School</v>
          </cell>
          <cell r="D19" t="str">
            <v/>
          </cell>
          <cell r="E19">
            <v>2003</v>
          </cell>
          <cell r="F19">
            <v>0</v>
          </cell>
          <cell r="G19">
            <v>0</v>
          </cell>
          <cell r="H19">
            <v>0</v>
          </cell>
          <cell r="I19">
            <v>0</v>
          </cell>
          <cell r="J19">
            <v>0</v>
          </cell>
          <cell r="K19">
            <v>0</v>
          </cell>
          <cell r="L19">
            <v>0</v>
          </cell>
          <cell r="M19">
            <v>0</v>
          </cell>
          <cell r="N19">
            <v>0</v>
          </cell>
          <cell r="O19">
            <v>16</v>
          </cell>
          <cell r="P19">
            <v>19</v>
          </cell>
          <cell r="Q19">
            <v>16</v>
          </cell>
          <cell r="R19">
            <v>10</v>
          </cell>
          <cell r="S19">
            <v>15</v>
          </cell>
          <cell r="T19">
            <v>13</v>
          </cell>
          <cell r="U19">
            <v>2</v>
          </cell>
          <cell r="V19">
            <v>9</v>
          </cell>
          <cell r="W19">
            <v>3</v>
          </cell>
          <cell r="X19">
            <v>1</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104</v>
          </cell>
          <cell r="BO19">
            <v>104</v>
          </cell>
          <cell r="BP19">
            <v>104</v>
          </cell>
          <cell r="BQ19">
            <v>104</v>
          </cell>
          <cell r="BR19" t="str">
            <v>SKDC</v>
          </cell>
        </row>
        <row r="20">
          <cell r="A20" t="str">
            <v>E1720</v>
          </cell>
          <cell r="B20">
            <v>3007</v>
          </cell>
          <cell r="C20" t="str">
            <v>Billinghay CE Primary School</v>
          </cell>
          <cell r="D20" t="str">
            <v/>
          </cell>
          <cell r="E20">
            <v>3007</v>
          </cell>
          <cell r="F20">
            <v>0</v>
          </cell>
          <cell r="G20">
            <v>0</v>
          </cell>
          <cell r="H20">
            <v>0</v>
          </cell>
          <cell r="I20">
            <v>0</v>
          </cell>
          <cell r="J20">
            <v>0</v>
          </cell>
          <cell r="K20">
            <v>0</v>
          </cell>
          <cell r="L20">
            <v>0</v>
          </cell>
          <cell r="M20">
            <v>0</v>
          </cell>
          <cell r="N20">
            <v>0</v>
          </cell>
          <cell r="O20">
            <v>38</v>
          </cell>
          <cell r="P20">
            <v>28</v>
          </cell>
          <cell r="Q20">
            <v>22</v>
          </cell>
          <cell r="R20">
            <v>24</v>
          </cell>
          <cell r="S20">
            <v>19</v>
          </cell>
          <cell r="T20">
            <v>22</v>
          </cell>
          <cell r="U20">
            <v>6</v>
          </cell>
          <cell r="V20">
            <v>6</v>
          </cell>
          <cell r="W20">
            <v>5</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6</v>
          </cell>
          <cell r="BK20">
            <v>4</v>
          </cell>
          <cell r="BL20">
            <v>9</v>
          </cell>
          <cell r="BM20">
            <v>6</v>
          </cell>
          <cell r="BN20">
            <v>195</v>
          </cell>
          <cell r="BO20">
            <v>182.5</v>
          </cell>
          <cell r="BP20">
            <v>170</v>
          </cell>
          <cell r="BQ20">
            <v>170</v>
          </cell>
          <cell r="BR20" t="str">
            <v>NKDC</v>
          </cell>
        </row>
        <row r="21">
          <cell r="A21" t="str">
            <v>E1740</v>
          </cell>
          <cell r="B21">
            <v>3116</v>
          </cell>
          <cell r="C21" t="str">
            <v>Binbrook CE Primary School</v>
          </cell>
          <cell r="D21" t="str">
            <v/>
          </cell>
          <cell r="E21">
            <v>3116</v>
          </cell>
          <cell r="F21">
            <v>0</v>
          </cell>
          <cell r="G21">
            <v>0</v>
          </cell>
          <cell r="H21">
            <v>0</v>
          </cell>
          <cell r="I21">
            <v>0</v>
          </cell>
          <cell r="J21">
            <v>0</v>
          </cell>
          <cell r="K21">
            <v>0</v>
          </cell>
          <cell r="L21">
            <v>0</v>
          </cell>
          <cell r="M21">
            <v>0</v>
          </cell>
          <cell r="N21">
            <v>0</v>
          </cell>
          <cell r="O21">
            <v>15</v>
          </cell>
          <cell r="P21">
            <v>13</v>
          </cell>
          <cell r="Q21">
            <v>16</v>
          </cell>
          <cell r="R21">
            <v>15</v>
          </cell>
          <cell r="S21">
            <v>11</v>
          </cell>
          <cell r="T21">
            <v>8</v>
          </cell>
          <cell r="U21">
            <v>4</v>
          </cell>
          <cell r="V21">
            <v>4</v>
          </cell>
          <cell r="W21">
            <v>5</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91</v>
          </cell>
          <cell r="BO21">
            <v>91</v>
          </cell>
          <cell r="BP21">
            <v>91</v>
          </cell>
          <cell r="BQ21">
            <v>91</v>
          </cell>
          <cell r="BR21" t="str">
            <v>ELDC</v>
          </cell>
        </row>
        <row r="22">
          <cell r="A22" t="str">
            <v>E1770</v>
          </cell>
          <cell r="B22">
            <v>3350</v>
          </cell>
          <cell r="C22" t="str">
            <v>Blyton cum Laughton CE Primary School</v>
          </cell>
          <cell r="D22" t="str">
            <v/>
          </cell>
          <cell r="E22">
            <v>3350</v>
          </cell>
          <cell r="F22">
            <v>0</v>
          </cell>
          <cell r="G22">
            <v>0</v>
          </cell>
          <cell r="H22">
            <v>0</v>
          </cell>
          <cell r="I22">
            <v>0</v>
          </cell>
          <cell r="J22">
            <v>0</v>
          </cell>
          <cell r="K22">
            <v>0</v>
          </cell>
          <cell r="L22">
            <v>0</v>
          </cell>
          <cell r="M22">
            <v>0</v>
          </cell>
          <cell r="N22">
            <v>0</v>
          </cell>
          <cell r="O22">
            <v>23</v>
          </cell>
          <cell r="P22">
            <v>27</v>
          </cell>
          <cell r="Q22">
            <v>25</v>
          </cell>
          <cell r="R22">
            <v>24</v>
          </cell>
          <cell r="S22">
            <v>25</v>
          </cell>
          <cell r="T22">
            <v>19</v>
          </cell>
          <cell r="U22">
            <v>6</v>
          </cell>
          <cell r="V22">
            <v>2</v>
          </cell>
          <cell r="W22">
            <v>9</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160</v>
          </cell>
          <cell r="BO22">
            <v>160</v>
          </cell>
          <cell r="BP22">
            <v>160</v>
          </cell>
          <cell r="BQ22">
            <v>160</v>
          </cell>
          <cell r="BR22" t="str">
            <v>WLDC</v>
          </cell>
        </row>
        <row r="23">
          <cell r="A23" t="str">
            <v>E1810</v>
          </cell>
          <cell r="B23">
            <v>2234</v>
          </cell>
          <cell r="C23" t="str">
            <v>Boston Carlton Road Primary School</v>
          </cell>
          <cell r="D23" t="str">
            <v/>
          </cell>
          <cell r="E23">
            <v>2234</v>
          </cell>
          <cell r="F23">
            <v>0</v>
          </cell>
          <cell r="G23">
            <v>0</v>
          </cell>
          <cell r="H23">
            <v>0</v>
          </cell>
          <cell r="I23">
            <v>0</v>
          </cell>
          <cell r="J23">
            <v>0</v>
          </cell>
          <cell r="K23">
            <v>0</v>
          </cell>
          <cell r="L23">
            <v>0</v>
          </cell>
          <cell r="M23">
            <v>0</v>
          </cell>
          <cell r="N23">
            <v>0</v>
          </cell>
          <cell r="O23">
            <v>56</v>
          </cell>
          <cell r="P23">
            <v>53</v>
          </cell>
          <cell r="Q23">
            <v>56</v>
          </cell>
          <cell r="R23">
            <v>52</v>
          </cell>
          <cell r="S23">
            <v>59</v>
          </cell>
          <cell r="T23">
            <v>52</v>
          </cell>
          <cell r="U23">
            <v>17</v>
          </cell>
          <cell r="V23">
            <v>12</v>
          </cell>
          <cell r="W23">
            <v>31</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17</v>
          </cell>
          <cell r="BK23">
            <v>7</v>
          </cell>
          <cell r="BL23">
            <v>11</v>
          </cell>
          <cell r="BM23">
            <v>13</v>
          </cell>
          <cell r="BN23">
            <v>436</v>
          </cell>
          <cell r="BO23">
            <v>412</v>
          </cell>
          <cell r="BP23">
            <v>388</v>
          </cell>
          <cell r="BQ23">
            <v>388</v>
          </cell>
          <cell r="BR23" t="str">
            <v>BBC</v>
          </cell>
        </row>
        <row r="24">
          <cell r="A24" t="str">
            <v>E1830</v>
          </cell>
          <cell r="B24">
            <v>2113</v>
          </cell>
          <cell r="C24" t="str">
            <v>Boston Hawthorn Tree School</v>
          </cell>
          <cell r="D24" t="str">
            <v/>
          </cell>
          <cell r="E24">
            <v>2113</v>
          </cell>
          <cell r="F24">
            <v>0</v>
          </cell>
          <cell r="G24">
            <v>0</v>
          </cell>
          <cell r="H24">
            <v>0</v>
          </cell>
          <cell r="I24">
            <v>0</v>
          </cell>
          <cell r="J24">
            <v>0</v>
          </cell>
          <cell r="K24">
            <v>0</v>
          </cell>
          <cell r="L24">
            <v>0</v>
          </cell>
          <cell r="M24">
            <v>0</v>
          </cell>
          <cell r="N24">
            <v>0</v>
          </cell>
          <cell r="O24">
            <v>35</v>
          </cell>
          <cell r="P24">
            <v>37</v>
          </cell>
          <cell r="Q24">
            <v>39</v>
          </cell>
          <cell r="R24">
            <v>39</v>
          </cell>
          <cell r="S24">
            <v>39</v>
          </cell>
          <cell r="T24">
            <v>34</v>
          </cell>
          <cell r="U24">
            <v>16</v>
          </cell>
          <cell r="V24">
            <v>4</v>
          </cell>
          <cell r="W24">
            <v>20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263</v>
          </cell>
          <cell r="BO24">
            <v>263</v>
          </cell>
          <cell r="BP24">
            <v>263</v>
          </cell>
          <cell r="BQ24">
            <v>263</v>
          </cell>
          <cell r="BR24" t="str">
            <v>BBC</v>
          </cell>
        </row>
        <row r="25">
          <cell r="A25" t="str">
            <v>E1840</v>
          </cell>
          <cell r="B25">
            <v>2237</v>
          </cell>
          <cell r="C25" t="str">
            <v>Boston Park Community Primary School</v>
          </cell>
          <cell r="D25" t="str">
            <v/>
          </cell>
          <cell r="E25">
            <v>2237</v>
          </cell>
          <cell r="F25">
            <v>0</v>
          </cell>
          <cell r="G25">
            <v>0</v>
          </cell>
          <cell r="H25">
            <v>0</v>
          </cell>
          <cell r="I25">
            <v>0</v>
          </cell>
          <cell r="J25">
            <v>0</v>
          </cell>
          <cell r="K25">
            <v>0</v>
          </cell>
          <cell r="L25">
            <v>0</v>
          </cell>
          <cell r="M25">
            <v>0</v>
          </cell>
          <cell r="N25">
            <v>0</v>
          </cell>
          <cell r="O25">
            <v>31</v>
          </cell>
          <cell r="P25">
            <v>27</v>
          </cell>
          <cell r="Q25">
            <v>30</v>
          </cell>
          <cell r="R25">
            <v>25</v>
          </cell>
          <cell r="S25">
            <v>25</v>
          </cell>
          <cell r="T25">
            <v>26</v>
          </cell>
          <cell r="U25">
            <v>11</v>
          </cell>
          <cell r="V25">
            <v>8</v>
          </cell>
          <cell r="W25">
            <v>10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193</v>
          </cell>
          <cell r="BO25">
            <v>193</v>
          </cell>
          <cell r="BP25">
            <v>193</v>
          </cell>
          <cell r="BQ25">
            <v>193</v>
          </cell>
          <cell r="BR25" t="str">
            <v>BBC</v>
          </cell>
        </row>
        <row r="26">
          <cell r="A26" t="str">
            <v>E1870</v>
          </cell>
          <cell r="B26">
            <v>2239</v>
          </cell>
          <cell r="C26" t="str">
            <v>Boston Staniland Primary and Nursery School</v>
          </cell>
          <cell r="D26" t="str">
            <v/>
          </cell>
          <cell r="E26">
            <v>2239</v>
          </cell>
          <cell r="F26">
            <v>0</v>
          </cell>
          <cell r="G26">
            <v>0</v>
          </cell>
          <cell r="H26">
            <v>0</v>
          </cell>
          <cell r="I26">
            <v>0</v>
          </cell>
          <cell r="J26">
            <v>0</v>
          </cell>
          <cell r="K26">
            <v>0</v>
          </cell>
          <cell r="L26">
            <v>0</v>
          </cell>
          <cell r="M26">
            <v>0</v>
          </cell>
          <cell r="N26">
            <v>0</v>
          </cell>
          <cell r="O26">
            <v>55</v>
          </cell>
          <cell r="P26">
            <v>39</v>
          </cell>
          <cell r="Q26">
            <v>50</v>
          </cell>
          <cell r="R26">
            <v>53</v>
          </cell>
          <cell r="S26">
            <v>46</v>
          </cell>
          <cell r="T26">
            <v>40</v>
          </cell>
          <cell r="U26">
            <v>26</v>
          </cell>
          <cell r="V26">
            <v>11</v>
          </cell>
          <cell r="W26">
            <v>17</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8</v>
          </cell>
          <cell r="BK26">
            <v>4</v>
          </cell>
          <cell r="BL26">
            <v>14</v>
          </cell>
          <cell r="BM26">
            <v>0</v>
          </cell>
          <cell r="BN26">
            <v>363</v>
          </cell>
          <cell r="BO26">
            <v>350</v>
          </cell>
          <cell r="BP26">
            <v>337</v>
          </cell>
          <cell r="BQ26">
            <v>337</v>
          </cell>
          <cell r="BR26" t="str">
            <v>BBC</v>
          </cell>
        </row>
        <row r="27">
          <cell r="A27" t="str">
            <v>E1890</v>
          </cell>
          <cell r="B27">
            <v>3342</v>
          </cell>
          <cell r="C27" t="str">
            <v>Boston Saint Mary's R.C. Primary School</v>
          </cell>
          <cell r="D27" t="str">
            <v/>
          </cell>
          <cell r="E27">
            <v>3342</v>
          </cell>
          <cell r="F27">
            <v>0</v>
          </cell>
          <cell r="G27">
            <v>0</v>
          </cell>
          <cell r="H27">
            <v>0</v>
          </cell>
          <cell r="I27">
            <v>0</v>
          </cell>
          <cell r="J27">
            <v>0</v>
          </cell>
          <cell r="K27">
            <v>0</v>
          </cell>
          <cell r="L27">
            <v>0</v>
          </cell>
          <cell r="M27">
            <v>0</v>
          </cell>
          <cell r="N27">
            <v>0</v>
          </cell>
          <cell r="O27">
            <v>30</v>
          </cell>
          <cell r="P27">
            <v>30</v>
          </cell>
          <cell r="Q27">
            <v>30</v>
          </cell>
          <cell r="R27">
            <v>30</v>
          </cell>
          <cell r="S27">
            <v>30</v>
          </cell>
          <cell r="T27">
            <v>30</v>
          </cell>
          <cell r="U27">
            <v>11</v>
          </cell>
          <cell r="V27">
            <v>7</v>
          </cell>
          <cell r="W27">
            <v>12</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210</v>
          </cell>
          <cell r="BO27">
            <v>210</v>
          </cell>
          <cell r="BP27">
            <v>210</v>
          </cell>
          <cell r="BQ27">
            <v>210</v>
          </cell>
          <cell r="BR27" t="str">
            <v>BBC</v>
          </cell>
        </row>
        <row r="28">
          <cell r="A28" t="str">
            <v>E1900</v>
          </cell>
          <cell r="B28">
            <v>3162</v>
          </cell>
          <cell r="C28" t="str">
            <v>Boston St Nicholas CE Primary School</v>
          </cell>
          <cell r="D28" t="str">
            <v/>
          </cell>
          <cell r="E28">
            <v>3162</v>
          </cell>
          <cell r="F28">
            <v>0</v>
          </cell>
          <cell r="G28">
            <v>0</v>
          </cell>
          <cell r="H28">
            <v>0</v>
          </cell>
          <cell r="I28">
            <v>0</v>
          </cell>
          <cell r="J28">
            <v>0</v>
          </cell>
          <cell r="K28">
            <v>0</v>
          </cell>
          <cell r="L28">
            <v>0</v>
          </cell>
          <cell r="M28">
            <v>0</v>
          </cell>
          <cell r="N28">
            <v>0</v>
          </cell>
          <cell r="O28">
            <v>28</v>
          </cell>
          <cell r="P28">
            <v>29</v>
          </cell>
          <cell r="Q28">
            <v>23</v>
          </cell>
          <cell r="R28">
            <v>31</v>
          </cell>
          <cell r="S28">
            <v>27</v>
          </cell>
          <cell r="T28">
            <v>21</v>
          </cell>
          <cell r="U28">
            <v>9</v>
          </cell>
          <cell r="V28">
            <v>9</v>
          </cell>
          <cell r="W28">
            <v>10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187</v>
          </cell>
          <cell r="BO28">
            <v>187</v>
          </cell>
          <cell r="BP28">
            <v>187</v>
          </cell>
          <cell r="BQ28">
            <v>187</v>
          </cell>
          <cell r="BR28" t="str">
            <v>BBC</v>
          </cell>
        </row>
        <row r="29">
          <cell r="A29" t="str">
            <v>E1910</v>
          </cell>
          <cell r="B29">
            <v>3085</v>
          </cell>
          <cell r="C29" t="str">
            <v>Boston St Thomas' CE Primary School</v>
          </cell>
          <cell r="D29" t="str">
            <v/>
          </cell>
          <cell r="E29">
            <v>3085</v>
          </cell>
          <cell r="F29">
            <v>0</v>
          </cell>
          <cell r="G29">
            <v>0</v>
          </cell>
          <cell r="H29">
            <v>0</v>
          </cell>
          <cell r="I29">
            <v>0</v>
          </cell>
          <cell r="J29">
            <v>0</v>
          </cell>
          <cell r="K29">
            <v>0</v>
          </cell>
          <cell r="L29">
            <v>0</v>
          </cell>
          <cell r="M29">
            <v>0</v>
          </cell>
          <cell r="N29">
            <v>0</v>
          </cell>
          <cell r="O29">
            <v>61</v>
          </cell>
          <cell r="P29">
            <v>59</v>
          </cell>
          <cell r="Q29">
            <v>59</v>
          </cell>
          <cell r="R29">
            <v>58</v>
          </cell>
          <cell r="S29">
            <v>45</v>
          </cell>
          <cell r="T29">
            <v>47</v>
          </cell>
          <cell r="U29">
            <v>19</v>
          </cell>
          <cell r="V29">
            <v>13</v>
          </cell>
          <cell r="W29">
            <v>17</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378</v>
          </cell>
          <cell r="BO29">
            <v>378</v>
          </cell>
          <cell r="BP29">
            <v>378</v>
          </cell>
          <cell r="BQ29">
            <v>378</v>
          </cell>
          <cell r="BR29" t="str">
            <v>BBC</v>
          </cell>
        </row>
        <row r="30">
          <cell r="A30" t="str">
            <v>E1920</v>
          </cell>
          <cell r="B30">
            <v>5221</v>
          </cell>
          <cell r="C30" t="str">
            <v>Boston Tower Road Primary School</v>
          </cell>
          <cell r="D30" t="str">
            <v/>
          </cell>
          <cell r="E30">
            <v>5221</v>
          </cell>
          <cell r="F30">
            <v>0</v>
          </cell>
          <cell r="G30">
            <v>0</v>
          </cell>
          <cell r="H30">
            <v>0</v>
          </cell>
          <cell r="I30">
            <v>0</v>
          </cell>
          <cell r="J30">
            <v>0</v>
          </cell>
          <cell r="K30">
            <v>0</v>
          </cell>
          <cell r="L30">
            <v>0</v>
          </cell>
          <cell r="M30">
            <v>0</v>
          </cell>
          <cell r="N30">
            <v>0</v>
          </cell>
          <cell r="O30">
            <v>91</v>
          </cell>
          <cell r="P30">
            <v>91</v>
          </cell>
          <cell r="Q30">
            <v>89</v>
          </cell>
          <cell r="R30">
            <v>90</v>
          </cell>
          <cell r="S30">
            <v>87</v>
          </cell>
          <cell r="T30">
            <v>84</v>
          </cell>
          <cell r="U30">
            <v>31</v>
          </cell>
          <cell r="V30">
            <v>27</v>
          </cell>
          <cell r="W30">
            <v>31</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621</v>
          </cell>
          <cell r="BO30">
            <v>621</v>
          </cell>
          <cell r="BP30">
            <v>621</v>
          </cell>
          <cell r="BQ30">
            <v>621</v>
          </cell>
          <cell r="BR30" t="str">
            <v>BBC</v>
          </cell>
        </row>
        <row r="31">
          <cell r="A31" t="str">
            <v>E1940</v>
          </cell>
          <cell r="B31">
            <v>2116</v>
          </cell>
          <cell r="C31" t="str">
            <v>Boston West Primary School</v>
          </cell>
          <cell r="D31" t="str">
            <v/>
          </cell>
          <cell r="E31">
            <v>2116</v>
          </cell>
          <cell r="F31">
            <v>0</v>
          </cell>
          <cell r="G31">
            <v>0</v>
          </cell>
          <cell r="H31">
            <v>0</v>
          </cell>
          <cell r="I31">
            <v>0</v>
          </cell>
          <cell r="J31">
            <v>0</v>
          </cell>
          <cell r="K31">
            <v>0</v>
          </cell>
          <cell r="L31">
            <v>0</v>
          </cell>
          <cell r="M31">
            <v>0</v>
          </cell>
          <cell r="N31">
            <v>0</v>
          </cell>
          <cell r="O31">
            <v>40</v>
          </cell>
          <cell r="P31">
            <v>40</v>
          </cell>
          <cell r="Q31">
            <v>40</v>
          </cell>
          <cell r="R31">
            <v>40</v>
          </cell>
          <cell r="S31">
            <v>39</v>
          </cell>
          <cell r="T31">
            <v>35</v>
          </cell>
          <cell r="U31">
            <v>20</v>
          </cell>
          <cell r="V31">
            <v>8</v>
          </cell>
          <cell r="W31">
            <v>12</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274</v>
          </cell>
          <cell r="BO31">
            <v>274</v>
          </cell>
          <cell r="BP31">
            <v>274</v>
          </cell>
          <cell r="BQ31">
            <v>274</v>
          </cell>
          <cell r="BR31" t="str">
            <v>BBC</v>
          </cell>
        </row>
        <row r="32">
          <cell r="A32" t="str">
            <v>E1970</v>
          </cell>
          <cell r="B32">
            <v>5200</v>
          </cell>
          <cell r="C32" t="str">
            <v>Bourne Abbey Primary School</v>
          </cell>
          <cell r="D32" t="str">
            <v/>
          </cell>
          <cell r="E32">
            <v>5200</v>
          </cell>
          <cell r="F32">
            <v>0</v>
          </cell>
          <cell r="G32">
            <v>0</v>
          </cell>
          <cell r="H32">
            <v>0</v>
          </cell>
          <cell r="I32">
            <v>0</v>
          </cell>
          <cell r="J32">
            <v>0</v>
          </cell>
          <cell r="K32">
            <v>0</v>
          </cell>
          <cell r="L32">
            <v>0</v>
          </cell>
          <cell r="M32">
            <v>0</v>
          </cell>
          <cell r="N32">
            <v>0</v>
          </cell>
          <cell r="O32">
            <v>92</v>
          </cell>
          <cell r="P32">
            <v>98</v>
          </cell>
          <cell r="Q32">
            <v>71</v>
          </cell>
          <cell r="R32">
            <v>91</v>
          </cell>
          <cell r="S32">
            <v>74</v>
          </cell>
          <cell r="T32">
            <v>58</v>
          </cell>
          <cell r="U32">
            <v>28</v>
          </cell>
          <cell r="V32">
            <v>17</v>
          </cell>
          <cell r="W32">
            <v>21</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1</v>
          </cell>
          <cell r="BE32">
            <v>0</v>
          </cell>
          <cell r="BF32">
            <v>0</v>
          </cell>
          <cell r="BG32">
            <v>0</v>
          </cell>
          <cell r="BH32">
            <v>0</v>
          </cell>
          <cell r="BI32">
            <v>0</v>
          </cell>
          <cell r="BJ32">
            <v>21</v>
          </cell>
          <cell r="BK32">
            <v>15</v>
          </cell>
          <cell r="BL32">
            <v>23</v>
          </cell>
          <cell r="BM32">
            <v>0</v>
          </cell>
          <cell r="BN32">
            <v>610</v>
          </cell>
          <cell r="BO32">
            <v>580.5</v>
          </cell>
          <cell r="BP32">
            <v>550</v>
          </cell>
          <cell r="BQ32">
            <v>550</v>
          </cell>
          <cell r="BR32" t="str">
            <v>SKDC</v>
          </cell>
        </row>
        <row r="33">
          <cell r="A33" t="str">
            <v>E1980</v>
          </cell>
          <cell r="B33">
            <v>2072</v>
          </cell>
          <cell r="C33" t="str">
            <v>Bourne Westfield Primary School</v>
          </cell>
          <cell r="D33" t="str">
            <v/>
          </cell>
          <cell r="E33">
            <v>2072</v>
          </cell>
          <cell r="F33">
            <v>0</v>
          </cell>
          <cell r="G33">
            <v>0</v>
          </cell>
          <cell r="H33">
            <v>0</v>
          </cell>
          <cell r="I33">
            <v>0</v>
          </cell>
          <cell r="J33">
            <v>0</v>
          </cell>
          <cell r="K33">
            <v>0</v>
          </cell>
          <cell r="L33">
            <v>0</v>
          </cell>
          <cell r="M33">
            <v>0</v>
          </cell>
          <cell r="N33">
            <v>0</v>
          </cell>
          <cell r="O33">
            <v>90</v>
          </cell>
          <cell r="P33">
            <v>94</v>
          </cell>
          <cell r="Q33">
            <v>93</v>
          </cell>
          <cell r="R33">
            <v>90</v>
          </cell>
          <cell r="S33">
            <v>90</v>
          </cell>
          <cell r="T33">
            <v>85</v>
          </cell>
          <cell r="U33">
            <v>34</v>
          </cell>
          <cell r="V33">
            <v>20</v>
          </cell>
          <cell r="W33">
            <v>36</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632</v>
          </cell>
          <cell r="BO33">
            <v>632</v>
          </cell>
          <cell r="BP33">
            <v>632</v>
          </cell>
          <cell r="BQ33">
            <v>632</v>
          </cell>
          <cell r="BR33" t="str">
            <v>SKDC</v>
          </cell>
        </row>
        <row r="34">
          <cell r="A34" t="str">
            <v>E2010</v>
          </cell>
          <cell r="B34">
            <v>2009</v>
          </cell>
          <cell r="C34" t="str">
            <v>Bracebridge Heath St John's Primary School</v>
          </cell>
          <cell r="D34" t="str">
            <v/>
          </cell>
          <cell r="E34">
            <v>2009</v>
          </cell>
          <cell r="F34">
            <v>0</v>
          </cell>
          <cell r="G34">
            <v>0</v>
          </cell>
          <cell r="H34">
            <v>0</v>
          </cell>
          <cell r="I34">
            <v>0</v>
          </cell>
          <cell r="J34">
            <v>0</v>
          </cell>
          <cell r="K34">
            <v>0</v>
          </cell>
          <cell r="L34">
            <v>0</v>
          </cell>
          <cell r="M34">
            <v>0</v>
          </cell>
          <cell r="N34">
            <v>0</v>
          </cell>
          <cell r="O34">
            <v>54</v>
          </cell>
          <cell r="P34">
            <v>64</v>
          </cell>
          <cell r="Q34">
            <v>66</v>
          </cell>
          <cell r="R34">
            <v>55</v>
          </cell>
          <cell r="S34">
            <v>56</v>
          </cell>
          <cell r="T34">
            <v>52</v>
          </cell>
          <cell r="U34">
            <v>17</v>
          </cell>
          <cell r="V34">
            <v>13</v>
          </cell>
          <cell r="W34">
            <v>29</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406</v>
          </cell>
          <cell r="BO34">
            <v>406</v>
          </cell>
          <cell r="BP34">
            <v>406</v>
          </cell>
          <cell r="BQ34">
            <v>406</v>
          </cell>
          <cell r="BR34" t="str">
            <v>NKDC</v>
          </cell>
        </row>
        <row r="35">
          <cell r="A35" t="str">
            <v>E2020</v>
          </cell>
          <cell r="B35">
            <v>3009</v>
          </cell>
          <cell r="C35" t="str">
            <v>Branston CE Infant School</v>
          </cell>
          <cell r="D35" t="str">
            <v/>
          </cell>
          <cell r="E35">
            <v>3009</v>
          </cell>
          <cell r="F35">
            <v>0</v>
          </cell>
          <cell r="G35">
            <v>0</v>
          </cell>
          <cell r="H35">
            <v>0</v>
          </cell>
          <cell r="I35">
            <v>0</v>
          </cell>
          <cell r="J35">
            <v>0</v>
          </cell>
          <cell r="K35">
            <v>0</v>
          </cell>
          <cell r="L35">
            <v>0</v>
          </cell>
          <cell r="M35">
            <v>0</v>
          </cell>
          <cell r="N35">
            <v>0</v>
          </cell>
          <cell r="O35">
            <v>0</v>
          </cell>
          <cell r="P35">
            <v>0</v>
          </cell>
          <cell r="Q35">
            <v>0</v>
          </cell>
          <cell r="R35">
            <v>1</v>
          </cell>
          <cell r="S35">
            <v>45</v>
          </cell>
          <cell r="T35">
            <v>31</v>
          </cell>
          <cell r="U35">
            <v>16</v>
          </cell>
          <cell r="V35">
            <v>7</v>
          </cell>
          <cell r="W35">
            <v>16</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9</v>
          </cell>
          <cell r="AU35">
            <v>5</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130</v>
          </cell>
          <cell r="BO35">
            <v>123</v>
          </cell>
          <cell r="BP35">
            <v>130</v>
          </cell>
          <cell r="BQ35">
            <v>123</v>
          </cell>
          <cell r="BR35" t="str">
            <v>NKDC</v>
          </cell>
        </row>
        <row r="36">
          <cell r="A36" t="str">
            <v>E2030</v>
          </cell>
          <cell r="B36">
            <v>2074</v>
          </cell>
          <cell r="C36" t="str">
            <v>Branston Junior School</v>
          </cell>
          <cell r="D36" t="str">
            <v/>
          </cell>
          <cell r="E36">
            <v>2074</v>
          </cell>
          <cell r="F36">
            <v>0</v>
          </cell>
          <cell r="G36">
            <v>0</v>
          </cell>
          <cell r="H36">
            <v>0</v>
          </cell>
          <cell r="I36">
            <v>0</v>
          </cell>
          <cell r="J36">
            <v>0</v>
          </cell>
          <cell r="K36">
            <v>0</v>
          </cell>
          <cell r="L36">
            <v>0</v>
          </cell>
          <cell r="M36">
            <v>0</v>
          </cell>
          <cell r="N36">
            <v>0</v>
          </cell>
          <cell r="O36">
            <v>39</v>
          </cell>
          <cell r="P36">
            <v>43</v>
          </cell>
          <cell r="Q36">
            <v>40</v>
          </cell>
          <cell r="R36">
            <v>43</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165</v>
          </cell>
          <cell r="BO36">
            <v>165</v>
          </cell>
          <cell r="BP36">
            <v>165</v>
          </cell>
          <cell r="BQ36">
            <v>165</v>
          </cell>
          <cell r="BR36" t="str">
            <v>NKDC</v>
          </cell>
        </row>
        <row r="37">
          <cell r="A37" t="str">
            <v>E2050</v>
          </cell>
          <cell r="B37">
            <v>3163</v>
          </cell>
          <cell r="C37" t="str">
            <v>Brant Broughton CE and Methodist Primary School</v>
          </cell>
          <cell r="D37" t="str">
            <v/>
          </cell>
          <cell r="E37">
            <v>3163</v>
          </cell>
          <cell r="F37">
            <v>0</v>
          </cell>
          <cell r="G37">
            <v>0</v>
          </cell>
          <cell r="H37">
            <v>0</v>
          </cell>
          <cell r="I37">
            <v>0</v>
          </cell>
          <cell r="J37">
            <v>0</v>
          </cell>
          <cell r="K37">
            <v>0</v>
          </cell>
          <cell r="L37">
            <v>0</v>
          </cell>
          <cell r="M37">
            <v>0</v>
          </cell>
          <cell r="N37">
            <v>0</v>
          </cell>
          <cell r="O37">
            <v>15</v>
          </cell>
          <cell r="P37">
            <v>7</v>
          </cell>
          <cell r="Q37">
            <v>18</v>
          </cell>
          <cell r="R37">
            <v>9</v>
          </cell>
          <cell r="S37">
            <v>11</v>
          </cell>
          <cell r="T37">
            <v>13</v>
          </cell>
          <cell r="U37">
            <v>3</v>
          </cell>
          <cell r="V37">
            <v>5</v>
          </cell>
          <cell r="W37">
            <v>10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91</v>
          </cell>
          <cell r="BO37">
            <v>91</v>
          </cell>
          <cell r="BP37">
            <v>91</v>
          </cell>
          <cell r="BQ37">
            <v>91</v>
          </cell>
          <cell r="BR37" t="str">
            <v>NKDC</v>
          </cell>
        </row>
        <row r="38">
          <cell r="A38" t="str">
            <v>E2060</v>
          </cell>
          <cell r="B38">
            <v>2145</v>
          </cell>
          <cell r="C38" t="str">
            <v>Brocklesby Park Primary School</v>
          </cell>
          <cell r="D38" t="str">
            <v/>
          </cell>
          <cell r="E38">
            <v>2145</v>
          </cell>
          <cell r="F38">
            <v>0</v>
          </cell>
          <cell r="G38">
            <v>0</v>
          </cell>
          <cell r="H38">
            <v>0</v>
          </cell>
          <cell r="I38">
            <v>0</v>
          </cell>
          <cell r="J38">
            <v>0</v>
          </cell>
          <cell r="K38">
            <v>0</v>
          </cell>
          <cell r="L38">
            <v>0</v>
          </cell>
          <cell r="M38">
            <v>0</v>
          </cell>
          <cell r="N38">
            <v>0</v>
          </cell>
          <cell r="O38">
            <v>4</v>
          </cell>
          <cell r="P38">
            <v>7</v>
          </cell>
          <cell r="Q38">
            <v>1</v>
          </cell>
          <cell r="R38">
            <v>5</v>
          </cell>
          <cell r="S38">
            <v>9</v>
          </cell>
          <cell r="T38">
            <v>6</v>
          </cell>
          <cell r="U38">
            <v>3</v>
          </cell>
          <cell r="V38">
            <v>2</v>
          </cell>
          <cell r="W38">
            <v>1</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38</v>
          </cell>
          <cell r="BO38">
            <v>38</v>
          </cell>
          <cell r="BP38">
            <v>38</v>
          </cell>
          <cell r="BQ38">
            <v>38</v>
          </cell>
          <cell r="BR38" t="str">
            <v>WLDC</v>
          </cell>
        </row>
        <row r="39">
          <cell r="A39" t="str">
            <v>E2070</v>
          </cell>
          <cell r="B39">
            <v>2146</v>
          </cell>
          <cell r="C39" t="str">
            <v>Bucknall Primary School</v>
          </cell>
          <cell r="D39" t="str">
            <v/>
          </cell>
          <cell r="E39">
            <v>2146</v>
          </cell>
          <cell r="F39">
            <v>0</v>
          </cell>
          <cell r="G39">
            <v>0</v>
          </cell>
          <cell r="H39">
            <v>0</v>
          </cell>
          <cell r="I39">
            <v>0</v>
          </cell>
          <cell r="J39">
            <v>0</v>
          </cell>
          <cell r="K39">
            <v>0</v>
          </cell>
          <cell r="L39">
            <v>0</v>
          </cell>
          <cell r="M39">
            <v>0</v>
          </cell>
          <cell r="N39">
            <v>0</v>
          </cell>
          <cell r="O39">
            <v>6</v>
          </cell>
          <cell r="P39">
            <v>9</v>
          </cell>
          <cell r="Q39">
            <v>7</v>
          </cell>
          <cell r="R39">
            <v>6</v>
          </cell>
          <cell r="S39">
            <v>5</v>
          </cell>
          <cell r="T39">
            <v>4</v>
          </cell>
          <cell r="U39">
            <v>1</v>
          </cell>
          <cell r="V39">
            <v>0</v>
          </cell>
          <cell r="W39">
            <v>3</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41</v>
          </cell>
          <cell r="BO39">
            <v>41</v>
          </cell>
          <cell r="BP39">
            <v>41</v>
          </cell>
          <cell r="BQ39">
            <v>41</v>
          </cell>
          <cell r="BR39" t="str">
            <v>ELDC</v>
          </cell>
        </row>
        <row r="40">
          <cell r="A40" t="str">
            <v>E2080</v>
          </cell>
          <cell r="B40">
            <v>3118</v>
          </cell>
          <cell r="C40" t="str">
            <v>Burgh-le-Marsh St Peter &amp; St Paul CE Primary School</v>
          </cell>
          <cell r="D40" t="str">
            <v/>
          </cell>
          <cell r="E40">
            <v>3118</v>
          </cell>
          <cell r="F40">
            <v>0</v>
          </cell>
          <cell r="G40">
            <v>0</v>
          </cell>
          <cell r="H40">
            <v>0</v>
          </cell>
          <cell r="I40">
            <v>0</v>
          </cell>
          <cell r="J40">
            <v>0</v>
          </cell>
          <cell r="K40">
            <v>0</v>
          </cell>
          <cell r="L40">
            <v>0</v>
          </cell>
          <cell r="M40">
            <v>0</v>
          </cell>
          <cell r="N40">
            <v>0</v>
          </cell>
          <cell r="O40">
            <v>32</v>
          </cell>
          <cell r="P40">
            <v>31</v>
          </cell>
          <cell r="Q40">
            <v>28</v>
          </cell>
          <cell r="R40">
            <v>25</v>
          </cell>
          <cell r="S40">
            <v>31</v>
          </cell>
          <cell r="T40">
            <v>22</v>
          </cell>
          <cell r="U40">
            <v>12</v>
          </cell>
          <cell r="V40">
            <v>9</v>
          </cell>
          <cell r="W40">
            <v>8</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198</v>
          </cell>
          <cell r="BO40">
            <v>198</v>
          </cell>
          <cell r="BP40">
            <v>198</v>
          </cell>
          <cell r="BQ40">
            <v>198</v>
          </cell>
          <cell r="BR40" t="str">
            <v>ELDC</v>
          </cell>
        </row>
        <row r="41">
          <cell r="A41" t="str">
            <v>E2090</v>
          </cell>
          <cell r="B41">
            <v>2243</v>
          </cell>
          <cell r="C41" t="str">
            <v>Bythams Primary School</v>
          </cell>
          <cell r="D41" t="str">
            <v/>
          </cell>
          <cell r="E41">
            <v>2243</v>
          </cell>
          <cell r="F41">
            <v>0</v>
          </cell>
          <cell r="G41">
            <v>0</v>
          </cell>
          <cell r="H41">
            <v>0</v>
          </cell>
          <cell r="I41">
            <v>0</v>
          </cell>
          <cell r="J41">
            <v>0</v>
          </cell>
          <cell r="K41">
            <v>0</v>
          </cell>
          <cell r="L41">
            <v>0</v>
          </cell>
          <cell r="M41">
            <v>0</v>
          </cell>
          <cell r="N41">
            <v>0</v>
          </cell>
          <cell r="O41">
            <v>8</v>
          </cell>
          <cell r="P41">
            <v>7</v>
          </cell>
          <cell r="Q41">
            <v>14</v>
          </cell>
          <cell r="R41">
            <v>13</v>
          </cell>
          <cell r="S41">
            <v>9</v>
          </cell>
          <cell r="T41">
            <v>12</v>
          </cell>
          <cell r="U41">
            <v>4</v>
          </cell>
          <cell r="V41">
            <v>7</v>
          </cell>
          <cell r="W41">
            <v>4</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78</v>
          </cell>
          <cell r="BO41">
            <v>78</v>
          </cell>
          <cell r="BP41">
            <v>78</v>
          </cell>
          <cell r="BQ41">
            <v>78</v>
          </cell>
          <cell r="BR41" t="str">
            <v>SKDC</v>
          </cell>
        </row>
        <row r="42">
          <cell r="A42" t="str">
            <v>E2100</v>
          </cell>
          <cell r="B42">
            <v>5216</v>
          </cell>
          <cell r="C42" t="str">
            <v>Butterwick Pinchbeck's Endowed CE Primary School</v>
          </cell>
          <cell r="D42" t="str">
            <v/>
          </cell>
          <cell r="E42">
            <v>5216</v>
          </cell>
          <cell r="F42">
            <v>0</v>
          </cell>
          <cell r="G42">
            <v>0</v>
          </cell>
          <cell r="H42">
            <v>0</v>
          </cell>
          <cell r="I42">
            <v>0</v>
          </cell>
          <cell r="J42">
            <v>0</v>
          </cell>
          <cell r="K42">
            <v>0</v>
          </cell>
          <cell r="L42">
            <v>0</v>
          </cell>
          <cell r="M42">
            <v>0</v>
          </cell>
          <cell r="N42">
            <v>0</v>
          </cell>
          <cell r="O42">
            <v>34</v>
          </cell>
          <cell r="P42">
            <v>46</v>
          </cell>
          <cell r="Q42">
            <v>37</v>
          </cell>
          <cell r="R42">
            <v>26</v>
          </cell>
          <cell r="S42">
            <v>21</v>
          </cell>
          <cell r="T42">
            <v>28</v>
          </cell>
          <cell r="U42">
            <v>7</v>
          </cell>
          <cell r="V42">
            <v>6</v>
          </cell>
          <cell r="W42">
            <v>13</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218</v>
          </cell>
          <cell r="BO42">
            <v>218</v>
          </cell>
          <cell r="BP42">
            <v>218</v>
          </cell>
          <cell r="BQ42">
            <v>218</v>
          </cell>
          <cell r="BR42" t="str">
            <v>BBC</v>
          </cell>
        </row>
        <row r="43">
          <cell r="A43" t="str">
            <v>E2110</v>
          </cell>
          <cell r="B43">
            <v>3156</v>
          </cell>
          <cell r="C43" t="str">
            <v>Caistor CE and Methodist Primary School</v>
          </cell>
          <cell r="D43" t="str">
            <v/>
          </cell>
          <cell r="E43">
            <v>3156</v>
          </cell>
          <cell r="F43">
            <v>0</v>
          </cell>
          <cell r="G43">
            <v>0</v>
          </cell>
          <cell r="H43">
            <v>0</v>
          </cell>
          <cell r="I43">
            <v>0</v>
          </cell>
          <cell r="J43">
            <v>0</v>
          </cell>
          <cell r="K43">
            <v>0</v>
          </cell>
          <cell r="L43">
            <v>0</v>
          </cell>
          <cell r="M43">
            <v>0</v>
          </cell>
          <cell r="N43">
            <v>0</v>
          </cell>
          <cell r="O43">
            <v>49</v>
          </cell>
          <cell r="P43">
            <v>38</v>
          </cell>
          <cell r="Q43">
            <v>43</v>
          </cell>
          <cell r="R43">
            <v>39</v>
          </cell>
          <cell r="S43">
            <v>42</v>
          </cell>
          <cell r="T43">
            <v>32</v>
          </cell>
          <cell r="U43">
            <v>10</v>
          </cell>
          <cell r="V43">
            <v>7</v>
          </cell>
          <cell r="W43">
            <v>21</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281</v>
          </cell>
          <cell r="BO43">
            <v>281</v>
          </cell>
          <cell r="BP43">
            <v>281</v>
          </cell>
          <cell r="BQ43">
            <v>281</v>
          </cell>
          <cell r="BR43" t="str">
            <v>WLDC</v>
          </cell>
        </row>
        <row r="44">
          <cell r="A44" t="str">
            <v>E2140</v>
          </cell>
          <cell r="B44">
            <v>2241</v>
          </cell>
          <cell r="C44" t="str">
            <v>Cherry Willingham Primary School</v>
          </cell>
          <cell r="D44" t="str">
            <v/>
          </cell>
          <cell r="E44">
            <v>2241</v>
          </cell>
          <cell r="F44">
            <v>0</v>
          </cell>
          <cell r="G44">
            <v>0</v>
          </cell>
          <cell r="H44">
            <v>0</v>
          </cell>
          <cell r="I44">
            <v>0</v>
          </cell>
          <cell r="J44">
            <v>0</v>
          </cell>
          <cell r="K44">
            <v>0</v>
          </cell>
          <cell r="L44">
            <v>0</v>
          </cell>
          <cell r="M44">
            <v>0</v>
          </cell>
          <cell r="N44">
            <v>0</v>
          </cell>
          <cell r="O44">
            <v>50</v>
          </cell>
          <cell r="P44">
            <v>50</v>
          </cell>
          <cell r="Q44">
            <v>38</v>
          </cell>
          <cell r="R44">
            <v>39</v>
          </cell>
          <cell r="S44">
            <v>37</v>
          </cell>
          <cell r="T44">
            <v>25</v>
          </cell>
          <cell r="U44">
            <v>7</v>
          </cell>
          <cell r="V44">
            <v>10</v>
          </cell>
          <cell r="W44">
            <v>17</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273</v>
          </cell>
          <cell r="BO44">
            <v>273</v>
          </cell>
          <cell r="BP44">
            <v>273</v>
          </cell>
          <cell r="BQ44">
            <v>273</v>
          </cell>
          <cell r="BR44" t="str">
            <v>WLDC</v>
          </cell>
        </row>
        <row r="45">
          <cell r="A45" t="str">
            <v>E2170</v>
          </cell>
          <cell r="B45">
            <v>2012</v>
          </cell>
          <cell r="C45" t="str">
            <v>Caythorpe Primary School</v>
          </cell>
          <cell r="D45" t="str">
            <v/>
          </cell>
          <cell r="E45">
            <v>2012</v>
          </cell>
          <cell r="F45">
            <v>0</v>
          </cell>
          <cell r="G45">
            <v>0</v>
          </cell>
          <cell r="H45">
            <v>0</v>
          </cell>
          <cell r="I45">
            <v>0</v>
          </cell>
          <cell r="J45">
            <v>0</v>
          </cell>
          <cell r="K45">
            <v>0</v>
          </cell>
          <cell r="L45">
            <v>0</v>
          </cell>
          <cell r="M45">
            <v>0</v>
          </cell>
          <cell r="N45">
            <v>0</v>
          </cell>
          <cell r="O45">
            <v>23</v>
          </cell>
          <cell r="P45">
            <v>13</v>
          </cell>
          <cell r="Q45">
            <v>8</v>
          </cell>
          <cell r="R45">
            <v>20</v>
          </cell>
          <cell r="S45">
            <v>17</v>
          </cell>
          <cell r="T45">
            <v>15</v>
          </cell>
          <cell r="U45">
            <v>5</v>
          </cell>
          <cell r="V45">
            <v>6</v>
          </cell>
          <cell r="W45">
            <v>10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117</v>
          </cell>
          <cell r="BO45">
            <v>117</v>
          </cell>
          <cell r="BP45">
            <v>117</v>
          </cell>
          <cell r="BQ45">
            <v>117</v>
          </cell>
          <cell r="BR45" t="str">
            <v>SKDC</v>
          </cell>
        </row>
        <row r="46">
          <cell r="A46" t="str">
            <v>E2180</v>
          </cell>
          <cell r="B46">
            <v>5210</v>
          </cell>
          <cell r="C46" t="str">
            <v>Chapel St Leonards Primary School</v>
          </cell>
          <cell r="D46" t="str">
            <v/>
          </cell>
          <cell r="E46">
            <v>5210</v>
          </cell>
          <cell r="F46">
            <v>0</v>
          </cell>
          <cell r="G46">
            <v>0</v>
          </cell>
          <cell r="H46">
            <v>0</v>
          </cell>
          <cell r="I46">
            <v>0</v>
          </cell>
          <cell r="J46">
            <v>0</v>
          </cell>
          <cell r="K46">
            <v>0</v>
          </cell>
          <cell r="L46">
            <v>0</v>
          </cell>
          <cell r="M46">
            <v>0</v>
          </cell>
          <cell r="N46">
            <v>0</v>
          </cell>
          <cell r="O46">
            <v>36</v>
          </cell>
          <cell r="P46">
            <v>35</v>
          </cell>
          <cell r="Q46">
            <v>34</v>
          </cell>
          <cell r="R46">
            <v>33</v>
          </cell>
          <cell r="S46">
            <v>22</v>
          </cell>
          <cell r="T46">
            <v>28</v>
          </cell>
          <cell r="U46">
            <v>13</v>
          </cell>
          <cell r="V46">
            <v>9</v>
          </cell>
          <cell r="W46">
            <v>8</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218</v>
          </cell>
          <cell r="BO46">
            <v>218</v>
          </cell>
          <cell r="BP46">
            <v>218</v>
          </cell>
          <cell r="BQ46">
            <v>218</v>
          </cell>
          <cell r="BR46" t="str">
            <v>ELDC</v>
          </cell>
        </row>
        <row r="47">
          <cell r="A47" t="str">
            <v>E2210</v>
          </cell>
          <cell r="B47">
            <v>3078</v>
          </cell>
          <cell r="C47" t="str">
            <v>Claypole CE Primary School</v>
          </cell>
          <cell r="D47" t="str">
            <v/>
          </cell>
          <cell r="E47">
            <v>3078</v>
          </cell>
          <cell r="F47">
            <v>0</v>
          </cell>
          <cell r="G47">
            <v>0</v>
          </cell>
          <cell r="H47">
            <v>0</v>
          </cell>
          <cell r="I47">
            <v>0</v>
          </cell>
          <cell r="J47">
            <v>0</v>
          </cell>
          <cell r="K47">
            <v>0</v>
          </cell>
          <cell r="L47">
            <v>0</v>
          </cell>
          <cell r="M47">
            <v>0</v>
          </cell>
          <cell r="N47">
            <v>0</v>
          </cell>
          <cell r="O47">
            <v>19</v>
          </cell>
          <cell r="P47">
            <v>23</v>
          </cell>
          <cell r="Q47">
            <v>24</v>
          </cell>
          <cell r="R47">
            <v>24</v>
          </cell>
          <cell r="S47">
            <v>24</v>
          </cell>
          <cell r="T47">
            <v>29</v>
          </cell>
          <cell r="U47">
            <v>3</v>
          </cell>
          <cell r="V47">
            <v>9</v>
          </cell>
          <cell r="W47">
            <v>12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167</v>
          </cell>
          <cell r="BO47">
            <v>167</v>
          </cell>
          <cell r="BP47">
            <v>167</v>
          </cell>
          <cell r="BQ47">
            <v>167</v>
          </cell>
          <cell r="BR47" t="str">
            <v>SKDC</v>
          </cell>
        </row>
        <row r="48">
          <cell r="A48" t="str">
            <v>E2220</v>
          </cell>
          <cell r="B48">
            <v>3015</v>
          </cell>
          <cell r="C48" t="str">
            <v>Coleby CE Primary School</v>
          </cell>
          <cell r="D48" t="str">
            <v/>
          </cell>
          <cell r="E48">
            <v>3015</v>
          </cell>
          <cell r="F48">
            <v>0</v>
          </cell>
          <cell r="G48">
            <v>0</v>
          </cell>
          <cell r="H48">
            <v>0</v>
          </cell>
          <cell r="I48">
            <v>0</v>
          </cell>
          <cell r="J48">
            <v>0</v>
          </cell>
          <cell r="K48">
            <v>0</v>
          </cell>
          <cell r="L48">
            <v>0</v>
          </cell>
          <cell r="M48">
            <v>0</v>
          </cell>
          <cell r="N48">
            <v>0</v>
          </cell>
          <cell r="O48">
            <v>15</v>
          </cell>
          <cell r="P48">
            <v>8</v>
          </cell>
          <cell r="Q48">
            <v>15</v>
          </cell>
          <cell r="R48">
            <v>12</v>
          </cell>
          <cell r="S48">
            <v>4</v>
          </cell>
          <cell r="T48">
            <v>8</v>
          </cell>
          <cell r="U48">
            <v>3</v>
          </cell>
          <cell r="V48">
            <v>9</v>
          </cell>
          <cell r="W48">
            <v>6</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80</v>
          </cell>
          <cell r="BO48">
            <v>80</v>
          </cell>
          <cell r="BP48">
            <v>80</v>
          </cell>
          <cell r="BQ48">
            <v>80</v>
          </cell>
          <cell r="BR48" t="str">
            <v>NKDC</v>
          </cell>
        </row>
        <row r="49">
          <cell r="A49" t="str">
            <v>E2230</v>
          </cell>
          <cell r="B49">
            <v>3079</v>
          </cell>
          <cell r="C49" t="str">
            <v>Colsterworth CE Primary School</v>
          </cell>
          <cell r="D49" t="str">
            <v/>
          </cell>
          <cell r="E49">
            <v>3079</v>
          </cell>
          <cell r="F49">
            <v>0</v>
          </cell>
          <cell r="G49">
            <v>0</v>
          </cell>
          <cell r="H49">
            <v>0</v>
          </cell>
          <cell r="I49">
            <v>0</v>
          </cell>
          <cell r="J49">
            <v>0</v>
          </cell>
          <cell r="K49">
            <v>0</v>
          </cell>
          <cell r="L49">
            <v>0</v>
          </cell>
          <cell r="M49">
            <v>0</v>
          </cell>
          <cell r="N49">
            <v>0</v>
          </cell>
          <cell r="O49">
            <v>23</v>
          </cell>
          <cell r="P49">
            <v>21</v>
          </cell>
          <cell r="Q49">
            <v>12</v>
          </cell>
          <cell r="R49">
            <v>25</v>
          </cell>
          <cell r="S49">
            <v>7</v>
          </cell>
          <cell r="T49">
            <v>6</v>
          </cell>
          <cell r="U49">
            <v>9</v>
          </cell>
          <cell r="V49">
            <v>2</v>
          </cell>
          <cell r="W49">
            <v>7</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112</v>
          </cell>
          <cell r="BO49">
            <v>112</v>
          </cell>
          <cell r="BP49">
            <v>112</v>
          </cell>
          <cell r="BQ49">
            <v>112</v>
          </cell>
          <cell r="BR49" t="str">
            <v>SKDC</v>
          </cell>
        </row>
        <row r="50">
          <cell r="A50" t="str">
            <v>E2250</v>
          </cell>
          <cell r="B50">
            <v>3119</v>
          </cell>
          <cell r="C50" t="str">
            <v>Coningsby St Michael's CE Primary School</v>
          </cell>
          <cell r="D50" t="str">
            <v/>
          </cell>
          <cell r="E50">
            <v>3119</v>
          </cell>
          <cell r="F50">
            <v>0</v>
          </cell>
          <cell r="G50">
            <v>0</v>
          </cell>
          <cell r="H50">
            <v>0</v>
          </cell>
          <cell r="I50">
            <v>0</v>
          </cell>
          <cell r="J50">
            <v>0</v>
          </cell>
          <cell r="K50">
            <v>0</v>
          </cell>
          <cell r="L50">
            <v>0</v>
          </cell>
          <cell r="M50">
            <v>0</v>
          </cell>
          <cell r="N50">
            <v>0</v>
          </cell>
          <cell r="O50">
            <v>41</v>
          </cell>
          <cell r="P50">
            <v>45</v>
          </cell>
          <cell r="Q50">
            <v>33</v>
          </cell>
          <cell r="R50">
            <v>35</v>
          </cell>
          <cell r="S50">
            <v>30</v>
          </cell>
          <cell r="T50">
            <v>43</v>
          </cell>
          <cell r="U50">
            <v>17</v>
          </cell>
          <cell r="V50">
            <v>6</v>
          </cell>
          <cell r="W50">
            <v>16</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cell r="BC50">
            <v>0</v>
          </cell>
          <cell r="BD50">
            <v>0</v>
          </cell>
          <cell r="BE50">
            <v>0</v>
          </cell>
          <cell r="BF50">
            <v>0</v>
          </cell>
          <cell r="BG50">
            <v>0</v>
          </cell>
          <cell r="BH50">
            <v>0</v>
          </cell>
          <cell r="BI50">
            <v>0</v>
          </cell>
          <cell r="BJ50">
            <v>0</v>
          </cell>
          <cell r="BK50">
            <v>0</v>
          </cell>
          <cell r="BL50">
            <v>0</v>
          </cell>
          <cell r="BM50">
            <v>0</v>
          </cell>
          <cell r="BN50">
            <v>266</v>
          </cell>
          <cell r="BO50">
            <v>266</v>
          </cell>
          <cell r="BP50">
            <v>266</v>
          </cell>
          <cell r="BQ50">
            <v>266</v>
          </cell>
          <cell r="BR50" t="str">
            <v>ELDC</v>
          </cell>
        </row>
        <row r="51">
          <cell r="A51" t="str">
            <v>E2260</v>
          </cell>
          <cell r="B51">
            <v>2013</v>
          </cell>
          <cell r="C51" t="str">
            <v>Corby Glen Community Primary School</v>
          </cell>
          <cell r="D51" t="str">
            <v/>
          </cell>
          <cell r="E51">
            <v>2013</v>
          </cell>
          <cell r="F51">
            <v>0</v>
          </cell>
          <cell r="G51">
            <v>0</v>
          </cell>
          <cell r="H51">
            <v>0</v>
          </cell>
          <cell r="I51">
            <v>0</v>
          </cell>
          <cell r="J51">
            <v>0</v>
          </cell>
          <cell r="K51">
            <v>0</v>
          </cell>
          <cell r="L51">
            <v>0</v>
          </cell>
          <cell r="M51">
            <v>0</v>
          </cell>
          <cell r="N51">
            <v>0</v>
          </cell>
          <cell r="O51">
            <v>22</v>
          </cell>
          <cell r="P51">
            <v>23</v>
          </cell>
          <cell r="Q51">
            <v>20</v>
          </cell>
          <cell r="R51">
            <v>21</v>
          </cell>
          <cell r="S51">
            <v>17</v>
          </cell>
          <cell r="T51">
            <v>20</v>
          </cell>
          <cell r="U51">
            <v>8</v>
          </cell>
          <cell r="V51">
            <v>4</v>
          </cell>
          <cell r="W51">
            <v>3</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138</v>
          </cell>
          <cell r="BO51">
            <v>138</v>
          </cell>
          <cell r="BP51">
            <v>138</v>
          </cell>
          <cell r="BQ51">
            <v>138</v>
          </cell>
          <cell r="BR51" t="str">
            <v>SKDC</v>
          </cell>
        </row>
        <row r="52">
          <cell r="A52" t="str">
            <v>E2270</v>
          </cell>
          <cell r="B52">
            <v>3120</v>
          </cell>
          <cell r="C52" t="str">
            <v>Corringham CE (Voluntary Controlled) Primary School</v>
          </cell>
          <cell r="D52" t="str">
            <v/>
          </cell>
          <cell r="E52">
            <v>3120</v>
          </cell>
          <cell r="F52">
            <v>0</v>
          </cell>
          <cell r="G52">
            <v>0</v>
          </cell>
          <cell r="H52">
            <v>0</v>
          </cell>
          <cell r="I52">
            <v>0</v>
          </cell>
          <cell r="J52">
            <v>0</v>
          </cell>
          <cell r="K52">
            <v>0</v>
          </cell>
          <cell r="L52">
            <v>0</v>
          </cell>
          <cell r="M52">
            <v>0</v>
          </cell>
          <cell r="N52">
            <v>0</v>
          </cell>
          <cell r="O52">
            <v>7</v>
          </cell>
          <cell r="P52">
            <v>13</v>
          </cell>
          <cell r="Q52">
            <v>16</v>
          </cell>
          <cell r="R52">
            <v>12</v>
          </cell>
          <cell r="S52">
            <v>7</v>
          </cell>
          <cell r="T52">
            <v>9</v>
          </cell>
          <cell r="U52">
            <v>10</v>
          </cell>
          <cell r="V52">
            <v>1</v>
          </cell>
          <cell r="W52">
            <v>5</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80</v>
          </cell>
          <cell r="BO52">
            <v>80</v>
          </cell>
          <cell r="BP52">
            <v>80</v>
          </cell>
          <cell r="BQ52">
            <v>80</v>
          </cell>
          <cell r="BR52" t="str">
            <v>WLDC</v>
          </cell>
        </row>
        <row r="53">
          <cell r="A53" t="str">
            <v>E2280</v>
          </cell>
          <cell r="B53">
            <v>3337</v>
          </cell>
          <cell r="C53" t="str">
            <v>Cowbit St Mary's (Endowed) CE Primary School</v>
          </cell>
          <cell r="D53" t="str">
            <v/>
          </cell>
          <cell r="E53">
            <v>3337</v>
          </cell>
          <cell r="F53">
            <v>0</v>
          </cell>
          <cell r="G53">
            <v>0</v>
          </cell>
          <cell r="H53">
            <v>0</v>
          </cell>
          <cell r="I53">
            <v>0</v>
          </cell>
          <cell r="J53">
            <v>0</v>
          </cell>
          <cell r="K53">
            <v>0</v>
          </cell>
          <cell r="L53">
            <v>0</v>
          </cell>
          <cell r="M53">
            <v>0</v>
          </cell>
          <cell r="N53">
            <v>0</v>
          </cell>
          <cell r="O53">
            <v>10</v>
          </cell>
          <cell r="P53">
            <v>11</v>
          </cell>
          <cell r="Q53">
            <v>9</v>
          </cell>
          <cell r="R53">
            <v>9</v>
          </cell>
          <cell r="S53">
            <v>12</v>
          </cell>
          <cell r="T53">
            <v>10</v>
          </cell>
          <cell r="U53">
            <v>1</v>
          </cell>
          <cell r="V53">
            <v>0</v>
          </cell>
          <cell r="W53">
            <v>8</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6</v>
          </cell>
          <cell r="AU53">
            <v>2</v>
          </cell>
          <cell r="AV53">
            <v>5</v>
          </cell>
          <cell r="AW53">
            <v>2</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85</v>
          </cell>
          <cell r="BO53">
            <v>77.5</v>
          </cell>
          <cell r="BP53">
            <v>85</v>
          </cell>
          <cell r="BQ53">
            <v>77.5</v>
          </cell>
          <cell r="BR53" t="str">
            <v>SHDC</v>
          </cell>
        </row>
        <row r="54">
          <cell r="A54" t="str">
            <v>E2290</v>
          </cell>
          <cell r="B54">
            <v>5207</v>
          </cell>
          <cell r="C54" t="str">
            <v>Cranwell Primary School</v>
          </cell>
          <cell r="D54" t="str">
            <v/>
          </cell>
          <cell r="E54">
            <v>5207</v>
          </cell>
          <cell r="F54">
            <v>0</v>
          </cell>
          <cell r="G54">
            <v>0</v>
          </cell>
          <cell r="H54">
            <v>0</v>
          </cell>
          <cell r="I54">
            <v>0</v>
          </cell>
          <cell r="J54">
            <v>0</v>
          </cell>
          <cell r="K54">
            <v>0</v>
          </cell>
          <cell r="L54">
            <v>0</v>
          </cell>
          <cell r="M54">
            <v>0</v>
          </cell>
          <cell r="N54">
            <v>0</v>
          </cell>
          <cell r="O54">
            <v>32</v>
          </cell>
          <cell r="P54">
            <v>52</v>
          </cell>
          <cell r="Q54">
            <v>32</v>
          </cell>
          <cell r="R54">
            <v>38</v>
          </cell>
          <cell r="S54">
            <v>36</v>
          </cell>
          <cell r="T54">
            <v>46</v>
          </cell>
          <cell r="U54">
            <v>9</v>
          </cell>
          <cell r="V54">
            <v>11</v>
          </cell>
          <cell r="W54">
            <v>23</v>
          </cell>
          <cell r="X54">
            <v>13</v>
          </cell>
          <cell r="Y54">
            <v>3</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295</v>
          </cell>
          <cell r="BO54">
            <v>295</v>
          </cell>
          <cell r="BP54">
            <v>295</v>
          </cell>
          <cell r="BQ54">
            <v>295</v>
          </cell>
          <cell r="BR54" t="str">
            <v>NKDC</v>
          </cell>
        </row>
        <row r="55">
          <cell r="A55" t="str">
            <v>E2310</v>
          </cell>
          <cell r="B55">
            <v>2084</v>
          </cell>
          <cell r="C55" t="str">
            <v>Crowland South View Community Primary School</v>
          </cell>
          <cell r="D55" t="str">
            <v/>
          </cell>
          <cell r="E55">
            <v>2084</v>
          </cell>
          <cell r="F55">
            <v>0</v>
          </cell>
          <cell r="G55">
            <v>0</v>
          </cell>
          <cell r="H55">
            <v>0</v>
          </cell>
          <cell r="I55">
            <v>0</v>
          </cell>
          <cell r="J55">
            <v>0</v>
          </cell>
          <cell r="K55">
            <v>0</v>
          </cell>
          <cell r="L55">
            <v>0</v>
          </cell>
          <cell r="M55">
            <v>0</v>
          </cell>
          <cell r="N55">
            <v>0</v>
          </cell>
          <cell r="O55">
            <v>41</v>
          </cell>
          <cell r="P55">
            <v>43</v>
          </cell>
          <cell r="Q55">
            <v>48</v>
          </cell>
          <cell r="R55">
            <v>44</v>
          </cell>
          <cell r="S55">
            <v>40</v>
          </cell>
          <cell r="T55">
            <v>35</v>
          </cell>
          <cell r="U55">
            <v>11</v>
          </cell>
          <cell r="V55">
            <v>8</v>
          </cell>
          <cell r="W55">
            <v>21</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Q55">
            <v>0</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291</v>
          </cell>
          <cell r="BO55">
            <v>291</v>
          </cell>
          <cell r="BP55">
            <v>291</v>
          </cell>
          <cell r="BQ55">
            <v>291</v>
          </cell>
          <cell r="BR55" t="str">
            <v>SHDC</v>
          </cell>
        </row>
        <row r="56">
          <cell r="A56" t="str">
            <v>E2320</v>
          </cell>
          <cell r="B56">
            <v>2062</v>
          </cell>
          <cell r="C56" t="str">
            <v>Deeping St James Community Primary School</v>
          </cell>
          <cell r="D56" t="str">
            <v/>
          </cell>
          <cell r="E56">
            <v>2062</v>
          </cell>
          <cell r="F56">
            <v>0</v>
          </cell>
          <cell r="G56">
            <v>0</v>
          </cell>
          <cell r="H56">
            <v>0</v>
          </cell>
          <cell r="I56">
            <v>0</v>
          </cell>
          <cell r="J56">
            <v>0</v>
          </cell>
          <cell r="K56">
            <v>0</v>
          </cell>
          <cell r="L56">
            <v>0</v>
          </cell>
          <cell r="M56">
            <v>0</v>
          </cell>
          <cell r="N56">
            <v>0</v>
          </cell>
          <cell r="O56">
            <v>47</v>
          </cell>
          <cell r="P56">
            <v>47</v>
          </cell>
          <cell r="Q56">
            <v>33</v>
          </cell>
          <cell r="R56">
            <v>39</v>
          </cell>
          <cell r="S56">
            <v>30</v>
          </cell>
          <cell r="T56">
            <v>28</v>
          </cell>
          <cell r="U56">
            <v>14</v>
          </cell>
          <cell r="V56">
            <v>5</v>
          </cell>
          <cell r="W56">
            <v>14</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8</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265</v>
          </cell>
          <cell r="BO56">
            <v>261</v>
          </cell>
          <cell r="BP56">
            <v>265</v>
          </cell>
          <cell r="BQ56">
            <v>261</v>
          </cell>
          <cell r="BR56" t="str">
            <v>SKDC</v>
          </cell>
        </row>
        <row r="57">
          <cell r="A57" t="str">
            <v>E2330</v>
          </cell>
          <cell r="B57">
            <v>2085</v>
          </cell>
          <cell r="C57" t="str">
            <v>Deeping St Nicholas Primary School</v>
          </cell>
          <cell r="D57" t="str">
            <v/>
          </cell>
          <cell r="E57">
            <v>2085</v>
          </cell>
          <cell r="F57">
            <v>0</v>
          </cell>
          <cell r="G57">
            <v>0</v>
          </cell>
          <cell r="H57">
            <v>0</v>
          </cell>
          <cell r="I57">
            <v>0</v>
          </cell>
          <cell r="J57">
            <v>0</v>
          </cell>
          <cell r="K57">
            <v>0</v>
          </cell>
          <cell r="L57">
            <v>0</v>
          </cell>
          <cell r="M57">
            <v>0</v>
          </cell>
          <cell r="N57">
            <v>0</v>
          </cell>
          <cell r="O57">
            <v>8</v>
          </cell>
          <cell r="P57">
            <v>8</v>
          </cell>
          <cell r="Q57">
            <v>11</v>
          </cell>
          <cell r="R57">
            <v>7</v>
          </cell>
          <cell r="S57">
            <v>6</v>
          </cell>
          <cell r="T57">
            <v>7</v>
          </cell>
          <cell r="U57">
            <v>1</v>
          </cell>
          <cell r="V57">
            <v>1</v>
          </cell>
          <cell r="W57">
            <v>1</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Q57">
            <v>1</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51</v>
          </cell>
          <cell r="BO57">
            <v>50.5</v>
          </cell>
          <cell r="BP57">
            <v>51</v>
          </cell>
          <cell r="BQ57">
            <v>50.5</v>
          </cell>
          <cell r="BR57" t="str">
            <v>SHDC</v>
          </cell>
        </row>
        <row r="58">
          <cell r="A58" t="str">
            <v>E2340</v>
          </cell>
          <cell r="B58">
            <v>2232</v>
          </cell>
          <cell r="C58" t="str">
            <v>Deeping St James Linchfield Community Primary School</v>
          </cell>
          <cell r="D58" t="str">
            <v/>
          </cell>
          <cell r="E58">
            <v>2232</v>
          </cell>
          <cell r="F58">
            <v>0</v>
          </cell>
          <cell r="G58">
            <v>0</v>
          </cell>
          <cell r="H58">
            <v>0</v>
          </cell>
          <cell r="I58">
            <v>0</v>
          </cell>
          <cell r="J58">
            <v>0</v>
          </cell>
          <cell r="K58">
            <v>0</v>
          </cell>
          <cell r="L58">
            <v>0</v>
          </cell>
          <cell r="M58">
            <v>0</v>
          </cell>
          <cell r="N58">
            <v>0</v>
          </cell>
          <cell r="O58">
            <v>65</v>
          </cell>
          <cell r="P58">
            <v>57</v>
          </cell>
          <cell r="Q58">
            <v>62</v>
          </cell>
          <cell r="R58">
            <v>56</v>
          </cell>
          <cell r="S58">
            <v>55</v>
          </cell>
          <cell r="T58">
            <v>56</v>
          </cell>
          <cell r="U58">
            <v>15</v>
          </cell>
          <cell r="V58">
            <v>11</v>
          </cell>
          <cell r="W58">
            <v>21</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398</v>
          </cell>
          <cell r="BO58">
            <v>398</v>
          </cell>
          <cell r="BP58">
            <v>398</v>
          </cell>
          <cell r="BQ58">
            <v>398</v>
          </cell>
          <cell r="BR58" t="str">
            <v>SKDC</v>
          </cell>
        </row>
        <row r="59">
          <cell r="A59" t="str">
            <v>E2350</v>
          </cell>
          <cell r="B59">
            <v>3017</v>
          </cell>
          <cell r="C59" t="str">
            <v>Denton CE School</v>
          </cell>
          <cell r="D59" t="str">
            <v/>
          </cell>
          <cell r="E59">
            <v>3017</v>
          </cell>
          <cell r="F59">
            <v>0</v>
          </cell>
          <cell r="G59">
            <v>0</v>
          </cell>
          <cell r="H59">
            <v>0</v>
          </cell>
          <cell r="I59">
            <v>0</v>
          </cell>
          <cell r="J59">
            <v>0</v>
          </cell>
          <cell r="K59">
            <v>0</v>
          </cell>
          <cell r="L59">
            <v>0</v>
          </cell>
          <cell r="M59">
            <v>0</v>
          </cell>
          <cell r="N59">
            <v>0</v>
          </cell>
          <cell r="O59">
            <v>9</v>
          </cell>
          <cell r="P59">
            <v>6</v>
          </cell>
          <cell r="Q59">
            <v>8</v>
          </cell>
          <cell r="R59">
            <v>6</v>
          </cell>
          <cell r="S59">
            <v>6</v>
          </cell>
          <cell r="T59">
            <v>9</v>
          </cell>
          <cell r="U59">
            <v>3</v>
          </cell>
          <cell r="V59">
            <v>1</v>
          </cell>
          <cell r="W59">
            <v>5</v>
          </cell>
          <cell r="X59">
            <v>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55</v>
          </cell>
          <cell r="BO59">
            <v>55</v>
          </cell>
          <cell r="BP59">
            <v>55</v>
          </cell>
          <cell r="BQ59">
            <v>55</v>
          </cell>
          <cell r="BR59" t="str">
            <v>SKDC</v>
          </cell>
        </row>
        <row r="60">
          <cell r="A60" t="str">
            <v>E2360</v>
          </cell>
          <cell r="B60">
            <v>3018</v>
          </cell>
          <cell r="C60" t="str">
            <v>Digby CE School</v>
          </cell>
          <cell r="D60" t="str">
            <v/>
          </cell>
          <cell r="E60">
            <v>3018</v>
          </cell>
          <cell r="F60">
            <v>0</v>
          </cell>
          <cell r="G60">
            <v>0</v>
          </cell>
          <cell r="H60">
            <v>0</v>
          </cell>
          <cell r="I60">
            <v>0</v>
          </cell>
          <cell r="J60">
            <v>0</v>
          </cell>
          <cell r="K60">
            <v>0</v>
          </cell>
          <cell r="L60">
            <v>0</v>
          </cell>
          <cell r="M60">
            <v>0</v>
          </cell>
          <cell r="N60">
            <v>0</v>
          </cell>
          <cell r="O60">
            <v>9</v>
          </cell>
          <cell r="P60">
            <v>12</v>
          </cell>
          <cell r="Q60">
            <v>7</v>
          </cell>
          <cell r="R60">
            <v>8</v>
          </cell>
          <cell r="S60">
            <v>9</v>
          </cell>
          <cell r="T60">
            <v>4</v>
          </cell>
          <cell r="U60">
            <v>3</v>
          </cell>
          <cell r="V60">
            <v>2</v>
          </cell>
          <cell r="W60">
            <v>3</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v>
          </cell>
          <cell r="AZ60">
            <v>0</v>
          </cell>
          <cell r="BA60">
            <v>0</v>
          </cell>
          <cell r="BB60">
            <v>0</v>
          </cell>
          <cell r="BC60">
            <v>0</v>
          </cell>
          <cell r="BD60">
            <v>0</v>
          </cell>
          <cell r="BE60">
            <v>0</v>
          </cell>
          <cell r="BF60">
            <v>0</v>
          </cell>
          <cell r="BG60">
            <v>0</v>
          </cell>
          <cell r="BH60">
            <v>0</v>
          </cell>
          <cell r="BI60">
            <v>0</v>
          </cell>
          <cell r="BJ60">
            <v>0</v>
          </cell>
          <cell r="BK60">
            <v>0</v>
          </cell>
          <cell r="BL60">
            <v>0</v>
          </cell>
          <cell r="BM60">
            <v>0</v>
          </cell>
          <cell r="BN60">
            <v>57</v>
          </cell>
          <cell r="BO60">
            <v>57</v>
          </cell>
          <cell r="BP60">
            <v>57</v>
          </cell>
          <cell r="BQ60">
            <v>57</v>
          </cell>
          <cell r="BR60" t="str">
            <v>NKDC</v>
          </cell>
        </row>
        <row r="61">
          <cell r="A61" t="str">
            <v>E2370</v>
          </cell>
          <cell r="B61">
            <v>2017</v>
          </cell>
          <cell r="C61" t="str">
            <v>Digby The Tedder Primary School</v>
          </cell>
          <cell r="D61" t="str">
            <v/>
          </cell>
          <cell r="E61">
            <v>2017</v>
          </cell>
          <cell r="F61">
            <v>0</v>
          </cell>
          <cell r="G61">
            <v>0</v>
          </cell>
          <cell r="H61">
            <v>0</v>
          </cell>
          <cell r="I61">
            <v>0</v>
          </cell>
          <cell r="J61">
            <v>0</v>
          </cell>
          <cell r="K61">
            <v>0</v>
          </cell>
          <cell r="L61">
            <v>0</v>
          </cell>
          <cell r="M61">
            <v>0</v>
          </cell>
          <cell r="N61">
            <v>0</v>
          </cell>
          <cell r="O61">
            <v>6</v>
          </cell>
          <cell r="P61">
            <v>14</v>
          </cell>
          <cell r="Q61">
            <v>9</v>
          </cell>
          <cell r="R61">
            <v>9</v>
          </cell>
          <cell r="S61">
            <v>9</v>
          </cell>
          <cell r="T61">
            <v>18</v>
          </cell>
          <cell r="U61">
            <v>6</v>
          </cell>
          <cell r="V61">
            <v>2</v>
          </cell>
          <cell r="W61">
            <v>6</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79</v>
          </cell>
          <cell r="BO61">
            <v>79</v>
          </cell>
          <cell r="BP61">
            <v>79</v>
          </cell>
          <cell r="BQ61">
            <v>79</v>
          </cell>
          <cell r="BR61" t="str">
            <v>NKDC</v>
          </cell>
        </row>
        <row r="62">
          <cell r="A62" t="str">
            <v>E2390</v>
          </cell>
          <cell r="B62">
            <v>3098</v>
          </cell>
          <cell r="C62" t="str">
            <v>Donington Cowley Endowed Primary School</v>
          </cell>
          <cell r="D62" t="str">
            <v/>
          </cell>
          <cell r="E62">
            <v>3098</v>
          </cell>
          <cell r="F62">
            <v>0</v>
          </cell>
          <cell r="G62">
            <v>0</v>
          </cell>
          <cell r="H62">
            <v>0</v>
          </cell>
          <cell r="I62">
            <v>0</v>
          </cell>
          <cell r="J62">
            <v>0</v>
          </cell>
          <cell r="K62">
            <v>0</v>
          </cell>
          <cell r="L62">
            <v>0</v>
          </cell>
          <cell r="M62">
            <v>0</v>
          </cell>
          <cell r="N62">
            <v>0</v>
          </cell>
          <cell r="O62">
            <v>33</v>
          </cell>
          <cell r="P62">
            <v>35</v>
          </cell>
          <cell r="Q62">
            <v>35</v>
          </cell>
          <cell r="R62">
            <v>23</v>
          </cell>
          <cell r="S62">
            <v>27</v>
          </cell>
          <cell r="T62">
            <v>30</v>
          </cell>
          <cell r="U62">
            <v>8</v>
          </cell>
          <cell r="V62">
            <v>13</v>
          </cell>
          <cell r="W62">
            <v>9</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5</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218</v>
          </cell>
          <cell r="BO62">
            <v>215.5</v>
          </cell>
          <cell r="BP62">
            <v>218</v>
          </cell>
          <cell r="BQ62">
            <v>215.5</v>
          </cell>
          <cell r="BR62" t="str">
            <v>SHDC</v>
          </cell>
        </row>
        <row r="63">
          <cell r="A63" t="str">
            <v>E2400</v>
          </cell>
          <cell r="B63">
            <v>2149</v>
          </cell>
          <cell r="C63" t="str">
            <v>Donington-on-Bain School</v>
          </cell>
          <cell r="D63" t="str">
            <v/>
          </cell>
          <cell r="E63">
            <v>2149</v>
          </cell>
          <cell r="F63">
            <v>0</v>
          </cell>
          <cell r="G63">
            <v>0</v>
          </cell>
          <cell r="H63">
            <v>0</v>
          </cell>
          <cell r="I63">
            <v>0</v>
          </cell>
          <cell r="J63">
            <v>0</v>
          </cell>
          <cell r="K63">
            <v>0</v>
          </cell>
          <cell r="L63">
            <v>0</v>
          </cell>
          <cell r="M63">
            <v>0</v>
          </cell>
          <cell r="N63">
            <v>0</v>
          </cell>
          <cell r="O63">
            <v>12</v>
          </cell>
          <cell r="P63">
            <v>20</v>
          </cell>
          <cell r="Q63">
            <v>15</v>
          </cell>
          <cell r="R63">
            <v>9</v>
          </cell>
          <cell r="S63">
            <v>8</v>
          </cell>
          <cell r="T63">
            <v>21</v>
          </cell>
          <cell r="U63">
            <v>5</v>
          </cell>
          <cell r="V63">
            <v>2</v>
          </cell>
          <cell r="W63">
            <v>9</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101</v>
          </cell>
          <cell r="BO63">
            <v>101</v>
          </cell>
          <cell r="BP63">
            <v>101</v>
          </cell>
          <cell r="BQ63">
            <v>101</v>
          </cell>
          <cell r="BR63" t="str">
            <v>ELDC</v>
          </cell>
        </row>
        <row r="64">
          <cell r="A64" t="str">
            <v>E2420</v>
          </cell>
          <cell r="B64">
            <v>3121</v>
          </cell>
          <cell r="C64" t="str">
            <v>Dunholme St Chad's CE Primary School</v>
          </cell>
          <cell r="D64" t="str">
            <v/>
          </cell>
          <cell r="E64">
            <v>3121</v>
          </cell>
          <cell r="F64">
            <v>0</v>
          </cell>
          <cell r="G64">
            <v>0</v>
          </cell>
          <cell r="H64">
            <v>0</v>
          </cell>
          <cell r="I64">
            <v>0</v>
          </cell>
          <cell r="J64">
            <v>0</v>
          </cell>
          <cell r="K64">
            <v>0</v>
          </cell>
          <cell r="L64">
            <v>0</v>
          </cell>
          <cell r="M64">
            <v>0</v>
          </cell>
          <cell r="N64">
            <v>0</v>
          </cell>
          <cell r="O64">
            <v>30</v>
          </cell>
          <cell r="P64">
            <v>21</v>
          </cell>
          <cell r="Q64">
            <v>29</v>
          </cell>
          <cell r="R64">
            <v>17</v>
          </cell>
          <cell r="S64">
            <v>30</v>
          </cell>
          <cell r="T64">
            <v>16</v>
          </cell>
          <cell r="U64">
            <v>6</v>
          </cell>
          <cell r="V64">
            <v>2</v>
          </cell>
          <cell r="W64">
            <v>5</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0</v>
          </cell>
          <cell r="BH64">
            <v>0</v>
          </cell>
          <cell r="BI64">
            <v>0</v>
          </cell>
          <cell r="BJ64">
            <v>0</v>
          </cell>
          <cell r="BK64">
            <v>0</v>
          </cell>
          <cell r="BL64">
            <v>0</v>
          </cell>
          <cell r="BM64">
            <v>0</v>
          </cell>
          <cell r="BN64">
            <v>156</v>
          </cell>
          <cell r="BO64">
            <v>156</v>
          </cell>
          <cell r="BP64">
            <v>156</v>
          </cell>
          <cell r="BQ64">
            <v>156</v>
          </cell>
          <cell r="BR64" t="str">
            <v>WLDC</v>
          </cell>
        </row>
        <row r="65">
          <cell r="A65" t="str">
            <v>E2430</v>
          </cell>
          <cell r="B65">
            <v>3021</v>
          </cell>
          <cell r="C65" t="str">
            <v>Dunston St Peter's CE Primary School</v>
          </cell>
          <cell r="D65" t="str">
            <v/>
          </cell>
          <cell r="E65">
            <v>3021</v>
          </cell>
          <cell r="F65">
            <v>0</v>
          </cell>
          <cell r="G65">
            <v>0</v>
          </cell>
          <cell r="H65">
            <v>0</v>
          </cell>
          <cell r="I65">
            <v>0</v>
          </cell>
          <cell r="J65">
            <v>0</v>
          </cell>
          <cell r="K65">
            <v>0</v>
          </cell>
          <cell r="L65">
            <v>0</v>
          </cell>
          <cell r="M65">
            <v>0</v>
          </cell>
          <cell r="N65">
            <v>0</v>
          </cell>
          <cell r="O65">
            <v>8</v>
          </cell>
          <cell r="P65">
            <v>11</v>
          </cell>
          <cell r="Q65">
            <v>7</v>
          </cell>
          <cell r="R65">
            <v>14</v>
          </cell>
          <cell r="S65">
            <v>6</v>
          </cell>
          <cell r="T65">
            <v>11</v>
          </cell>
          <cell r="U65">
            <v>3</v>
          </cell>
          <cell r="V65">
            <v>1</v>
          </cell>
          <cell r="W65">
            <v>6</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67</v>
          </cell>
          <cell r="BO65">
            <v>67</v>
          </cell>
          <cell r="BP65">
            <v>67</v>
          </cell>
          <cell r="BQ65">
            <v>67</v>
          </cell>
          <cell r="BR65" t="str">
            <v>NKDC</v>
          </cell>
        </row>
        <row r="66">
          <cell r="A66" t="str">
            <v>E2440</v>
          </cell>
          <cell r="B66">
            <v>2019</v>
          </cell>
          <cell r="C66" t="str">
            <v>Eagle Community Primary School</v>
          </cell>
          <cell r="D66" t="str">
            <v/>
          </cell>
          <cell r="E66">
            <v>2019</v>
          </cell>
          <cell r="F66">
            <v>0</v>
          </cell>
          <cell r="G66">
            <v>0</v>
          </cell>
          <cell r="H66">
            <v>0</v>
          </cell>
          <cell r="I66">
            <v>0</v>
          </cell>
          <cell r="J66">
            <v>0</v>
          </cell>
          <cell r="K66">
            <v>0</v>
          </cell>
          <cell r="L66">
            <v>0</v>
          </cell>
          <cell r="M66">
            <v>0</v>
          </cell>
          <cell r="N66">
            <v>0</v>
          </cell>
          <cell r="O66">
            <v>11</v>
          </cell>
          <cell r="P66">
            <v>13</v>
          </cell>
          <cell r="Q66">
            <v>9</v>
          </cell>
          <cell r="R66">
            <v>13</v>
          </cell>
          <cell r="S66">
            <v>11</v>
          </cell>
          <cell r="T66">
            <v>11</v>
          </cell>
          <cell r="U66">
            <v>9</v>
          </cell>
          <cell r="V66">
            <v>0</v>
          </cell>
          <cell r="W66">
            <v>3</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6</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86</v>
          </cell>
          <cell r="BO66">
            <v>83</v>
          </cell>
          <cell r="BP66">
            <v>86</v>
          </cell>
          <cell r="BQ66">
            <v>83</v>
          </cell>
          <cell r="BR66" t="str">
            <v>NKDC</v>
          </cell>
        </row>
        <row r="67">
          <cell r="A67" t="str">
            <v>E2490</v>
          </cell>
          <cell r="B67">
            <v>3022</v>
          </cell>
          <cell r="C67" t="str">
            <v>Edenham CE School</v>
          </cell>
          <cell r="D67" t="str">
            <v/>
          </cell>
          <cell r="E67">
            <v>3022</v>
          </cell>
          <cell r="F67">
            <v>0</v>
          </cell>
          <cell r="G67">
            <v>0</v>
          </cell>
          <cell r="H67">
            <v>0</v>
          </cell>
          <cell r="I67">
            <v>0</v>
          </cell>
          <cell r="J67">
            <v>0</v>
          </cell>
          <cell r="K67">
            <v>0</v>
          </cell>
          <cell r="L67">
            <v>0</v>
          </cell>
          <cell r="M67">
            <v>0</v>
          </cell>
          <cell r="N67">
            <v>0</v>
          </cell>
          <cell r="O67">
            <v>15</v>
          </cell>
          <cell r="P67">
            <v>17</v>
          </cell>
          <cell r="Q67">
            <v>15</v>
          </cell>
          <cell r="R67">
            <v>16</v>
          </cell>
          <cell r="S67">
            <v>13</v>
          </cell>
          <cell r="T67">
            <v>17</v>
          </cell>
          <cell r="U67">
            <v>5</v>
          </cell>
          <cell r="V67">
            <v>9</v>
          </cell>
          <cell r="W67">
            <v>5</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H67">
            <v>0</v>
          </cell>
          <cell r="BI67">
            <v>0</v>
          </cell>
          <cell r="BJ67">
            <v>0</v>
          </cell>
          <cell r="BK67">
            <v>0</v>
          </cell>
          <cell r="BL67">
            <v>0</v>
          </cell>
          <cell r="BM67">
            <v>0</v>
          </cell>
          <cell r="BN67">
            <v>112</v>
          </cell>
          <cell r="BO67">
            <v>112</v>
          </cell>
          <cell r="BP67">
            <v>112</v>
          </cell>
          <cell r="BQ67">
            <v>112</v>
          </cell>
          <cell r="BR67" t="str">
            <v>SKDC</v>
          </cell>
        </row>
        <row r="68">
          <cell r="A68" t="str">
            <v>E2520</v>
          </cell>
          <cell r="B68">
            <v>2151</v>
          </cell>
          <cell r="C68" t="str">
            <v>Faldingworth Community Primary School</v>
          </cell>
          <cell r="D68" t="str">
            <v/>
          </cell>
          <cell r="E68">
            <v>2151</v>
          </cell>
          <cell r="F68">
            <v>0</v>
          </cell>
          <cell r="G68">
            <v>0</v>
          </cell>
          <cell r="H68">
            <v>0</v>
          </cell>
          <cell r="I68">
            <v>0</v>
          </cell>
          <cell r="J68">
            <v>0</v>
          </cell>
          <cell r="K68">
            <v>0</v>
          </cell>
          <cell r="L68">
            <v>0</v>
          </cell>
          <cell r="M68">
            <v>0</v>
          </cell>
          <cell r="N68">
            <v>0</v>
          </cell>
          <cell r="O68">
            <v>6</v>
          </cell>
          <cell r="P68">
            <v>4</v>
          </cell>
          <cell r="Q68">
            <v>6</v>
          </cell>
          <cell r="R68">
            <v>2</v>
          </cell>
          <cell r="S68">
            <v>6</v>
          </cell>
          <cell r="T68">
            <v>11</v>
          </cell>
          <cell r="U68">
            <v>1</v>
          </cell>
          <cell r="V68">
            <v>2</v>
          </cell>
          <cell r="W68">
            <v>2</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40</v>
          </cell>
          <cell r="BO68">
            <v>40</v>
          </cell>
          <cell r="BP68">
            <v>40</v>
          </cell>
          <cell r="BQ68">
            <v>40</v>
          </cell>
          <cell r="BR68" t="str">
            <v>WLDC</v>
          </cell>
        </row>
        <row r="69">
          <cell r="A69" t="str">
            <v>E2530</v>
          </cell>
          <cell r="B69">
            <v>3086</v>
          </cell>
          <cell r="C69" t="str">
            <v>Fishtoft School</v>
          </cell>
          <cell r="D69" t="str">
            <v/>
          </cell>
          <cell r="E69">
            <v>3086</v>
          </cell>
          <cell r="F69">
            <v>0</v>
          </cell>
          <cell r="G69">
            <v>0</v>
          </cell>
          <cell r="H69">
            <v>0</v>
          </cell>
          <cell r="I69">
            <v>0</v>
          </cell>
          <cell r="J69">
            <v>0</v>
          </cell>
          <cell r="K69">
            <v>0</v>
          </cell>
          <cell r="L69">
            <v>0</v>
          </cell>
          <cell r="M69">
            <v>0</v>
          </cell>
          <cell r="N69">
            <v>0</v>
          </cell>
          <cell r="O69">
            <v>8</v>
          </cell>
          <cell r="P69">
            <v>13</v>
          </cell>
          <cell r="Q69">
            <v>9</v>
          </cell>
          <cell r="R69">
            <v>16</v>
          </cell>
          <cell r="S69">
            <v>11</v>
          </cell>
          <cell r="T69">
            <v>3</v>
          </cell>
          <cell r="U69">
            <v>3</v>
          </cell>
          <cell r="V69">
            <v>4</v>
          </cell>
          <cell r="W69">
            <v>3</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H69">
            <v>0</v>
          </cell>
          <cell r="BI69">
            <v>0</v>
          </cell>
          <cell r="BJ69">
            <v>0</v>
          </cell>
          <cell r="BK69">
            <v>0</v>
          </cell>
          <cell r="BL69">
            <v>0</v>
          </cell>
          <cell r="BM69">
            <v>0</v>
          </cell>
          <cell r="BN69">
            <v>70</v>
          </cell>
          <cell r="BO69">
            <v>70</v>
          </cell>
          <cell r="BP69">
            <v>70</v>
          </cell>
          <cell r="BQ69">
            <v>70</v>
          </cell>
          <cell r="BR69" t="str">
            <v>BBC</v>
          </cell>
        </row>
        <row r="70">
          <cell r="A70" t="str">
            <v>E2540</v>
          </cell>
          <cell r="B70">
            <v>3122</v>
          </cell>
          <cell r="C70" t="str">
            <v>Fiskerton CE Primary School</v>
          </cell>
          <cell r="D70" t="str">
            <v/>
          </cell>
          <cell r="E70">
            <v>3122</v>
          </cell>
          <cell r="F70">
            <v>0</v>
          </cell>
          <cell r="G70">
            <v>0</v>
          </cell>
          <cell r="H70">
            <v>0</v>
          </cell>
          <cell r="I70">
            <v>0</v>
          </cell>
          <cell r="J70">
            <v>0</v>
          </cell>
          <cell r="K70">
            <v>0</v>
          </cell>
          <cell r="L70">
            <v>0</v>
          </cell>
          <cell r="M70">
            <v>0</v>
          </cell>
          <cell r="N70">
            <v>0</v>
          </cell>
          <cell r="O70">
            <v>3</v>
          </cell>
          <cell r="P70">
            <v>7</v>
          </cell>
          <cell r="Q70">
            <v>6</v>
          </cell>
          <cell r="R70">
            <v>6</v>
          </cell>
          <cell r="S70">
            <v>3</v>
          </cell>
          <cell r="T70">
            <v>6</v>
          </cell>
          <cell r="U70">
            <v>0</v>
          </cell>
          <cell r="V70">
            <v>4</v>
          </cell>
          <cell r="W70">
            <v>4</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39</v>
          </cell>
          <cell r="BO70">
            <v>39</v>
          </cell>
          <cell r="BP70">
            <v>39</v>
          </cell>
          <cell r="BQ70">
            <v>39</v>
          </cell>
          <cell r="BR70" t="str">
            <v>WLDC</v>
          </cell>
        </row>
        <row r="71">
          <cell r="A71" t="str">
            <v>E2550</v>
          </cell>
          <cell r="B71">
            <v>2087</v>
          </cell>
          <cell r="C71" t="str">
            <v>Fleet Wood Lane School</v>
          </cell>
          <cell r="D71" t="str">
            <v/>
          </cell>
          <cell r="E71">
            <v>2087</v>
          </cell>
          <cell r="F71">
            <v>0</v>
          </cell>
          <cell r="G71">
            <v>0</v>
          </cell>
          <cell r="H71">
            <v>0</v>
          </cell>
          <cell r="I71">
            <v>0</v>
          </cell>
          <cell r="J71">
            <v>0</v>
          </cell>
          <cell r="K71">
            <v>0</v>
          </cell>
          <cell r="L71">
            <v>0</v>
          </cell>
          <cell r="M71">
            <v>0</v>
          </cell>
          <cell r="N71">
            <v>0</v>
          </cell>
          <cell r="O71">
            <v>18</v>
          </cell>
          <cell r="P71">
            <v>25</v>
          </cell>
          <cell r="Q71">
            <v>23</v>
          </cell>
          <cell r="R71">
            <v>17</v>
          </cell>
          <cell r="S71">
            <v>20</v>
          </cell>
          <cell r="T71">
            <v>21</v>
          </cell>
          <cell r="U71">
            <v>7</v>
          </cell>
          <cell r="V71">
            <v>2</v>
          </cell>
          <cell r="W71">
            <v>6</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0</v>
          </cell>
          <cell r="AU71">
            <v>0</v>
          </cell>
          <cell r="AV71">
            <v>0</v>
          </cell>
          <cell r="AW71">
            <v>0</v>
          </cell>
          <cell r="AX71">
            <v>0</v>
          </cell>
          <cell r="AY71">
            <v>0</v>
          </cell>
          <cell r="AZ71">
            <v>0</v>
          </cell>
          <cell r="BA71">
            <v>0</v>
          </cell>
          <cell r="BB71">
            <v>0</v>
          </cell>
          <cell r="BC71">
            <v>0</v>
          </cell>
          <cell r="BD71">
            <v>0</v>
          </cell>
          <cell r="BE71">
            <v>0</v>
          </cell>
          <cell r="BF71">
            <v>0</v>
          </cell>
          <cell r="BG71">
            <v>0</v>
          </cell>
          <cell r="BH71">
            <v>0</v>
          </cell>
          <cell r="BI71">
            <v>0</v>
          </cell>
          <cell r="BJ71">
            <v>0</v>
          </cell>
          <cell r="BK71">
            <v>0</v>
          </cell>
          <cell r="BL71">
            <v>0</v>
          </cell>
          <cell r="BM71">
            <v>0</v>
          </cell>
          <cell r="BN71">
            <v>139</v>
          </cell>
          <cell r="BO71">
            <v>139</v>
          </cell>
          <cell r="BP71">
            <v>139</v>
          </cell>
          <cell r="BQ71">
            <v>139</v>
          </cell>
          <cell r="BR71" t="str">
            <v>SHDC</v>
          </cell>
        </row>
        <row r="72">
          <cell r="A72" t="str">
            <v>E2590</v>
          </cell>
          <cell r="B72">
            <v>3353</v>
          </cell>
          <cell r="C72" t="str">
            <v>Friskney All Saints Church of England (Aided) Primary School</v>
          </cell>
          <cell r="D72" t="str">
            <v/>
          </cell>
          <cell r="E72">
            <v>3353</v>
          </cell>
          <cell r="F72">
            <v>0</v>
          </cell>
          <cell r="G72">
            <v>0</v>
          </cell>
          <cell r="H72">
            <v>0</v>
          </cell>
          <cell r="I72">
            <v>0</v>
          </cell>
          <cell r="J72">
            <v>0</v>
          </cell>
          <cell r="K72">
            <v>0</v>
          </cell>
          <cell r="L72">
            <v>0</v>
          </cell>
          <cell r="M72">
            <v>0</v>
          </cell>
          <cell r="N72">
            <v>0</v>
          </cell>
          <cell r="O72">
            <v>28</v>
          </cell>
          <cell r="P72">
            <v>30</v>
          </cell>
          <cell r="Q72">
            <v>24</v>
          </cell>
          <cell r="R72">
            <v>19</v>
          </cell>
          <cell r="S72">
            <v>28</v>
          </cell>
          <cell r="T72">
            <v>26</v>
          </cell>
          <cell r="U72">
            <v>5</v>
          </cell>
          <cell r="V72">
            <v>4</v>
          </cell>
          <cell r="W72">
            <v>11</v>
          </cell>
          <cell r="X72">
            <v>7</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0</v>
          </cell>
          <cell r="AU72">
            <v>0</v>
          </cell>
          <cell r="AV72">
            <v>0</v>
          </cell>
          <cell r="AW72">
            <v>0</v>
          </cell>
          <cell r="AX72">
            <v>0</v>
          </cell>
          <cell r="AY72">
            <v>0</v>
          </cell>
          <cell r="AZ72">
            <v>0</v>
          </cell>
          <cell r="BA72">
            <v>0</v>
          </cell>
          <cell r="BB72">
            <v>0</v>
          </cell>
          <cell r="BC72">
            <v>0</v>
          </cell>
          <cell r="BD72">
            <v>0</v>
          </cell>
          <cell r="BE72">
            <v>0</v>
          </cell>
          <cell r="BF72">
            <v>0</v>
          </cell>
          <cell r="BG72">
            <v>0</v>
          </cell>
          <cell r="BH72">
            <v>0</v>
          </cell>
          <cell r="BI72">
            <v>0</v>
          </cell>
          <cell r="BJ72">
            <v>0</v>
          </cell>
          <cell r="BK72">
            <v>0</v>
          </cell>
          <cell r="BL72">
            <v>0</v>
          </cell>
          <cell r="BM72">
            <v>0</v>
          </cell>
          <cell r="BN72">
            <v>182</v>
          </cell>
          <cell r="BO72">
            <v>182</v>
          </cell>
          <cell r="BP72">
            <v>182</v>
          </cell>
          <cell r="BQ72">
            <v>182</v>
          </cell>
          <cell r="BR72" t="str">
            <v>ELDC</v>
          </cell>
        </row>
        <row r="73">
          <cell r="A73" t="str">
            <v>E2600</v>
          </cell>
          <cell r="B73">
            <v>2152</v>
          </cell>
          <cell r="C73" t="str">
            <v>Frithville Primary School</v>
          </cell>
          <cell r="D73" t="str">
            <v/>
          </cell>
          <cell r="E73">
            <v>2152</v>
          </cell>
          <cell r="F73">
            <v>0</v>
          </cell>
          <cell r="G73">
            <v>0</v>
          </cell>
          <cell r="H73">
            <v>0</v>
          </cell>
          <cell r="I73">
            <v>0</v>
          </cell>
          <cell r="J73">
            <v>0</v>
          </cell>
          <cell r="K73">
            <v>0</v>
          </cell>
          <cell r="L73">
            <v>0</v>
          </cell>
          <cell r="M73">
            <v>0</v>
          </cell>
          <cell r="N73">
            <v>0</v>
          </cell>
          <cell r="O73">
            <v>10</v>
          </cell>
          <cell r="P73">
            <v>9</v>
          </cell>
          <cell r="Q73">
            <v>8</v>
          </cell>
          <cell r="R73">
            <v>7</v>
          </cell>
          <cell r="S73">
            <v>5</v>
          </cell>
          <cell r="T73">
            <v>6</v>
          </cell>
          <cell r="U73">
            <v>0</v>
          </cell>
          <cell r="V73">
            <v>1</v>
          </cell>
          <cell r="W73">
            <v>5</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0</v>
          </cell>
          <cell r="AU73">
            <v>0</v>
          </cell>
          <cell r="AV73">
            <v>0</v>
          </cell>
          <cell r="AW73">
            <v>0</v>
          </cell>
          <cell r="AX73">
            <v>0</v>
          </cell>
          <cell r="AY73">
            <v>0</v>
          </cell>
          <cell r="AZ73">
            <v>0</v>
          </cell>
          <cell r="BA73">
            <v>0</v>
          </cell>
          <cell r="BB73">
            <v>0</v>
          </cell>
          <cell r="BC73">
            <v>0</v>
          </cell>
          <cell r="BD73">
            <v>0</v>
          </cell>
          <cell r="BE73">
            <v>0</v>
          </cell>
          <cell r="BF73">
            <v>0</v>
          </cell>
          <cell r="BG73">
            <v>0</v>
          </cell>
          <cell r="BH73">
            <v>0</v>
          </cell>
          <cell r="BI73">
            <v>0</v>
          </cell>
          <cell r="BJ73">
            <v>0</v>
          </cell>
          <cell r="BK73">
            <v>0</v>
          </cell>
          <cell r="BL73">
            <v>0</v>
          </cell>
          <cell r="BM73">
            <v>0</v>
          </cell>
          <cell r="BN73">
            <v>51</v>
          </cell>
          <cell r="BO73">
            <v>51</v>
          </cell>
          <cell r="BP73">
            <v>51</v>
          </cell>
          <cell r="BQ73">
            <v>51</v>
          </cell>
          <cell r="BR73" t="str">
            <v>ELDC</v>
          </cell>
        </row>
        <row r="74">
          <cell r="A74" t="str">
            <v>E2630</v>
          </cell>
          <cell r="B74">
            <v>2153</v>
          </cell>
          <cell r="C74" t="str">
            <v>Fulstow Community Primary School</v>
          </cell>
          <cell r="D74" t="str">
            <v/>
          </cell>
          <cell r="E74">
            <v>2153</v>
          </cell>
          <cell r="F74">
            <v>0</v>
          </cell>
          <cell r="G74">
            <v>0</v>
          </cell>
          <cell r="H74">
            <v>0</v>
          </cell>
          <cell r="I74">
            <v>0</v>
          </cell>
          <cell r="J74">
            <v>0</v>
          </cell>
          <cell r="K74">
            <v>0</v>
          </cell>
          <cell r="L74">
            <v>0</v>
          </cell>
          <cell r="M74">
            <v>0</v>
          </cell>
          <cell r="N74">
            <v>0</v>
          </cell>
          <cell r="O74">
            <v>7</v>
          </cell>
          <cell r="P74">
            <v>7</v>
          </cell>
          <cell r="Q74">
            <v>5</v>
          </cell>
          <cell r="R74">
            <v>10</v>
          </cell>
          <cell r="S74">
            <v>4</v>
          </cell>
          <cell r="T74">
            <v>8</v>
          </cell>
          <cell r="U74">
            <v>0</v>
          </cell>
          <cell r="V74">
            <v>3</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0</v>
          </cell>
          <cell r="AU74">
            <v>0</v>
          </cell>
          <cell r="AV74">
            <v>0</v>
          </cell>
          <cell r="AW74">
            <v>0</v>
          </cell>
          <cell r="AX74">
            <v>0</v>
          </cell>
          <cell r="AY74">
            <v>0</v>
          </cell>
          <cell r="AZ74">
            <v>0</v>
          </cell>
          <cell r="BA74">
            <v>0</v>
          </cell>
          <cell r="BB74">
            <v>0</v>
          </cell>
          <cell r="BC74">
            <v>0</v>
          </cell>
          <cell r="BD74">
            <v>0</v>
          </cell>
          <cell r="BE74">
            <v>0</v>
          </cell>
          <cell r="BF74">
            <v>0</v>
          </cell>
          <cell r="BG74">
            <v>0</v>
          </cell>
          <cell r="BH74">
            <v>0</v>
          </cell>
          <cell r="BI74">
            <v>0</v>
          </cell>
          <cell r="BJ74">
            <v>0</v>
          </cell>
          <cell r="BK74">
            <v>0</v>
          </cell>
          <cell r="BL74">
            <v>0</v>
          </cell>
          <cell r="BM74">
            <v>0</v>
          </cell>
          <cell r="BN74">
            <v>44</v>
          </cell>
          <cell r="BO74">
            <v>44</v>
          </cell>
          <cell r="BP74">
            <v>44</v>
          </cell>
          <cell r="BQ74">
            <v>44</v>
          </cell>
          <cell r="BR74" t="str">
            <v>ELDC</v>
          </cell>
        </row>
        <row r="75">
          <cell r="A75" t="str">
            <v>E2640</v>
          </cell>
          <cell r="B75">
            <v>2247</v>
          </cell>
          <cell r="C75" t="str">
            <v>Gainsborough Benjamin Adlard Community School</v>
          </cell>
          <cell r="D75" t="str">
            <v/>
          </cell>
          <cell r="E75">
            <v>2247</v>
          </cell>
          <cell r="F75">
            <v>0</v>
          </cell>
          <cell r="G75">
            <v>0</v>
          </cell>
          <cell r="H75">
            <v>0</v>
          </cell>
          <cell r="I75">
            <v>0</v>
          </cell>
          <cell r="J75">
            <v>0</v>
          </cell>
          <cell r="K75">
            <v>0</v>
          </cell>
          <cell r="L75">
            <v>0</v>
          </cell>
          <cell r="M75">
            <v>0</v>
          </cell>
          <cell r="N75">
            <v>0</v>
          </cell>
          <cell r="O75">
            <v>48</v>
          </cell>
          <cell r="P75">
            <v>37</v>
          </cell>
          <cell r="Q75">
            <v>36</v>
          </cell>
          <cell r="R75">
            <v>31</v>
          </cell>
          <cell r="S75">
            <v>24</v>
          </cell>
          <cell r="T75">
            <v>31</v>
          </cell>
          <cell r="U75">
            <v>11</v>
          </cell>
          <cell r="V75">
            <v>10</v>
          </cell>
          <cell r="W75">
            <v>12</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v>
          </cell>
          <cell r="AW75">
            <v>0</v>
          </cell>
          <cell r="AX75">
            <v>0</v>
          </cell>
          <cell r="AY75">
            <v>0</v>
          </cell>
          <cell r="AZ75">
            <v>0</v>
          </cell>
          <cell r="BA75">
            <v>0</v>
          </cell>
          <cell r="BB75">
            <v>0</v>
          </cell>
          <cell r="BC75">
            <v>0</v>
          </cell>
          <cell r="BD75">
            <v>0</v>
          </cell>
          <cell r="BE75">
            <v>0</v>
          </cell>
          <cell r="BF75">
            <v>0</v>
          </cell>
          <cell r="BG75">
            <v>0</v>
          </cell>
          <cell r="BH75">
            <v>0</v>
          </cell>
          <cell r="BI75">
            <v>0</v>
          </cell>
          <cell r="BJ75">
            <v>8</v>
          </cell>
          <cell r="BK75">
            <v>5</v>
          </cell>
          <cell r="BL75">
            <v>14</v>
          </cell>
          <cell r="BM75">
            <v>5</v>
          </cell>
          <cell r="BN75">
            <v>272</v>
          </cell>
          <cell r="BO75">
            <v>256</v>
          </cell>
          <cell r="BP75">
            <v>240</v>
          </cell>
          <cell r="BQ75">
            <v>240</v>
          </cell>
          <cell r="BR75" t="str">
            <v>WLDC</v>
          </cell>
        </row>
        <row r="76">
          <cell r="A76" t="str">
            <v>E2660</v>
          </cell>
          <cell r="B76">
            <v>2214</v>
          </cell>
          <cell r="C76" t="str">
            <v>Gainsborough Charles Baines Community Primary School</v>
          </cell>
          <cell r="D76" t="str">
            <v/>
          </cell>
          <cell r="E76">
            <v>2214</v>
          </cell>
          <cell r="F76">
            <v>0</v>
          </cell>
          <cell r="G76">
            <v>0</v>
          </cell>
          <cell r="H76">
            <v>0</v>
          </cell>
          <cell r="I76">
            <v>0</v>
          </cell>
          <cell r="J76">
            <v>0</v>
          </cell>
          <cell r="K76">
            <v>0</v>
          </cell>
          <cell r="L76">
            <v>0</v>
          </cell>
          <cell r="M76">
            <v>0</v>
          </cell>
          <cell r="N76">
            <v>0</v>
          </cell>
          <cell r="O76">
            <v>30</v>
          </cell>
          <cell r="P76">
            <v>26</v>
          </cell>
          <cell r="Q76">
            <v>32</v>
          </cell>
          <cell r="R76">
            <v>29</v>
          </cell>
          <cell r="S76">
            <v>21</v>
          </cell>
          <cell r="T76">
            <v>22</v>
          </cell>
          <cell r="U76">
            <v>10</v>
          </cell>
          <cell r="V76">
            <v>7</v>
          </cell>
          <cell r="W76">
            <v>8</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AZ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185</v>
          </cell>
          <cell r="BO76">
            <v>185</v>
          </cell>
          <cell r="BP76">
            <v>185</v>
          </cell>
          <cell r="BQ76">
            <v>185</v>
          </cell>
          <cell r="BR76" t="str">
            <v>WLDC</v>
          </cell>
        </row>
        <row r="77">
          <cell r="A77" t="str">
            <v>E2670</v>
          </cell>
          <cell r="B77">
            <v>2208</v>
          </cell>
          <cell r="C77" t="str">
            <v>Gainsborough Hillcrest Community Infant and Nursery School</v>
          </cell>
          <cell r="D77" t="str">
            <v/>
          </cell>
          <cell r="E77">
            <v>2208</v>
          </cell>
          <cell r="F77">
            <v>0</v>
          </cell>
          <cell r="G77">
            <v>0</v>
          </cell>
          <cell r="H77">
            <v>0</v>
          </cell>
          <cell r="I77">
            <v>0</v>
          </cell>
          <cell r="J77">
            <v>0</v>
          </cell>
          <cell r="K77">
            <v>0</v>
          </cell>
          <cell r="L77">
            <v>0</v>
          </cell>
          <cell r="M77">
            <v>0</v>
          </cell>
          <cell r="N77">
            <v>0</v>
          </cell>
          <cell r="O77">
            <v>0</v>
          </cell>
          <cell r="P77">
            <v>0</v>
          </cell>
          <cell r="Q77">
            <v>0</v>
          </cell>
          <cell r="R77">
            <v>0</v>
          </cell>
          <cell r="S77">
            <v>37</v>
          </cell>
          <cell r="T77">
            <v>37</v>
          </cell>
          <cell r="U77">
            <v>17</v>
          </cell>
          <cell r="V77">
            <v>8</v>
          </cell>
          <cell r="W77">
            <v>25</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AZ77">
            <v>0</v>
          </cell>
          <cell r="BA77">
            <v>0</v>
          </cell>
          <cell r="BB77">
            <v>0</v>
          </cell>
          <cell r="BC77">
            <v>0</v>
          </cell>
          <cell r="BD77">
            <v>0</v>
          </cell>
          <cell r="BE77">
            <v>0</v>
          </cell>
          <cell r="BF77">
            <v>0</v>
          </cell>
          <cell r="BG77">
            <v>0</v>
          </cell>
          <cell r="BH77">
            <v>0</v>
          </cell>
          <cell r="BI77">
            <v>0</v>
          </cell>
          <cell r="BJ77">
            <v>8</v>
          </cell>
          <cell r="BK77">
            <v>8</v>
          </cell>
          <cell r="BL77">
            <v>20</v>
          </cell>
          <cell r="BM77">
            <v>8</v>
          </cell>
          <cell r="BN77">
            <v>168</v>
          </cell>
          <cell r="BO77">
            <v>146</v>
          </cell>
          <cell r="BP77">
            <v>124</v>
          </cell>
          <cell r="BQ77">
            <v>124</v>
          </cell>
          <cell r="BR77" t="str">
            <v>WLDC</v>
          </cell>
        </row>
        <row r="78">
          <cell r="A78" t="str">
            <v>E2680</v>
          </cell>
          <cell r="B78">
            <v>2155</v>
          </cell>
          <cell r="C78" t="str">
            <v>Gainsborough North County Primary School</v>
          </cell>
          <cell r="D78" t="str">
            <v/>
          </cell>
          <cell r="E78">
            <v>2155</v>
          </cell>
          <cell r="F78">
            <v>0</v>
          </cell>
          <cell r="G78">
            <v>0</v>
          </cell>
          <cell r="H78">
            <v>0</v>
          </cell>
          <cell r="I78">
            <v>0</v>
          </cell>
          <cell r="J78">
            <v>0</v>
          </cell>
          <cell r="K78">
            <v>0</v>
          </cell>
          <cell r="L78">
            <v>0</v>
          </cell>
          <cell r="M78">
            <v>0</v>
          </cell>
          <cell r="N78">
            <v>0</v>
          </cell>
          <cell r="O78">
            <v>38</v>
          </cell>
          <cell r="P78">
            <v>30</v>
          </cell>
          <cell r="Q78">
            <v>39</v>
          </cell>
          <cell r="R78">
            <v>18</v>
          </cell>
          <cell r="S78">
            <v>32</v>
          </cell>
          <cell r="T78">
            <v>19</v>
          </cell>
          <cell r="U78">
            <v>7</v>
          </cell>
          <cell r="V78">
            <v>9</v>
          </cell>
          <cell r="W78">
            <v>9</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0</v>
          </cell>
          <cell r="AU78">
            <v>0</v>
          </cell>
          <cell r="AV78">
            <v>0</v>
          </cell>
          <cell r="AW78">
            <v>0</v>
          </cell>
          <cell r="AX78">
            <v>0</v>
          </cell>
          <cell r="AY78">
            <v>0</v>
          </cell>
          <cell r="AZ78">
            <v>0</v>
          </cell>
          <cell r="BA78">
            <v>0</v>
          </cell>
          <cell r="BB78">
            <v>0</v>
          </cell>
          <cell r="BC78">
            <v>0</v>
          </cell>
          <cell r="BD78">
            <v>0</v>
          </cell>
          <cell r="BE78">
            <v>0</v>
          </cell>
          <cell r="BF78">
            <v>0</v>
          </cell>
          <cell r="BG78">
            <v>0</v>
          </cell>
          <cell r="BH78">
            <v>0</v>
          </cell>
          <cell r="BI78">
            <v>0</v>
          </cell>
          <cell r="BJ78">
            <v>0</v>
          </cell>
          <cell r="BK78">
            <v>0</v>
          </cell>
          <cell r="BL78">
            <v>0</v>
          </cell>
          <cell r="BM78">
            <v>0</v>
          </cell>
          <cell r="BN78">
            <v>201</v>
          </cell>
          <cell r="BO78">
            <v>201</v>
          </cell>
          <cell r="BP78">
            <v>201</v>
          </cell>
          <cell r="BQ78">
            <v>201</v>
          </cell>
          <cell r="BR78" t="str">
            <v>WLDC</v>
          </cell>
        </row>
        <row r="79">
          <cell r="A79" t="str">
            <v>E2690</v>
          </cell>
          <cell r="B79">
            <v>3354</v>
          </cell>
          <cell r="C79" t="str">
            <v>Gainsborough Parish Church CE (Aided) Primary School</v>
          </cell>
          <cell r="D79" t="str">
            <v/>
          </cell>
          <cell r="E79">
            <v>3354</v>
          </cell>
          <cell r="F79">
            <v>0</v>
          </cell>
          <cell r="G79">
            <v>0</v>
          </cell>
          <cell r="H79">
            <v>0</v>
          </cell>
          <cell r="I79">
            <v>0</v>
          </cell>
          <cell r="J79">
            <v>0</v>
          </cell>
          <cell r="K79">
            <v>0</v>
          </cell>
          <cell r="L79">
            <v>0</v>
          </cell>
          <cell r="M79">
            <v>0</v>
          </cell>
          <cell r="N79">
            <v>0</v>
          </cell>
          <cell r="O79">
            <v>46</v>
          </cell>
          <cell r="P79">
            <v>46</v>
          </cell>
          <cell r="Q79">
            <v>47</v>
          </cell>
          <cell r="R79">
            <v>41</v>
          </cell>
          <cell r="S79">
            <v>39</v>
          </cell>
          <cell r="T79">
            <v>42</v>
          </cell>
          <cell r="U79">
            <v>16</v>
          </cell>
          <cell r="V79">
            <v>14</v>
          </cell>
          <cell r="W79">
            <v>18</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309</v>
          </cell>
          <cell r="BO79">
            <v>309</v>
          </cell>
          <cell r="BP79">
            <v>309</v>
          </cell>
          <cell r="BQ79">
            <v>309</v>
          </cell>
          <cell r="BR79" t="str">
            <v>WLDC</v>
          </cell>
        </row>
        <row r="80">
          <cell r="A80" t="str">
            <v>E2720</v>
          </cell>
          <cell r="B80">
            <v>2207</v>
          </cell>
          <cell r="C80" t="str">
            <v>Gainsborough White's Wood Lane Community Junior School</v>
          </cell>
          <cell r="D80" t="str">
            <v/>
          </cell>
          <cell r="E80">
            <v>2207</v>
          </cell>
          <cell r="F80">
            <v>0</v>
          </cell>
          <cell r="G80">
            <v>0</v>
          </cell>
          <cell r="H80">
            <v>0</v>
          </cell>
          <cell r="I80">
            <v>0</v>
          </cell>
          <cell r="J80">
            <v>0</v>
          </cell>
          <cell r="K80">
            <v>0</v>
          </cell>
          <cell r="L80">
            <v>0</v>
          </cell>
          <cell r="M80">
            <v>0</v>
          </cell>
          <cell r="N80">
            <v>0</v>
          </cell>
          <cell r="O80">
            <v>30</v>
          </cell>
          <cell r="P80">
            <v>43</v>
          </cell>
          <cell r="Q80">
            <v>40</v>
          </cell>
          <cell r="R80">
            <v>27</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140</v>
          </cell>
          <cell r="BO80">
            <v>140</v>
          </cell>
          <cell r="BP80">
            <v>140</v>
          </cell>
          <cell r="BQ80">
            <v>140</v>
          </cell>
          <cell r="BR80" t="str">
            <v>WLDC</v>
          </cell>
        </row>
        <row r="81">
          <cell r="A81" t="str">
            <v>E2740</v>
          </cell>
          <cell r="B81">
            <v>3169</v>
          </cell>
          <cell r="C81" t="str">
            <v>Gainsborough St George's CE Community Primary School</v>
          </cell>
          <cell r="D81" t="str">
            <v/>
          </cell>
          <cell r="E81">
            <v>3169</v>
          </cell>
          <cell r="F81">
            <v>0</v>
          </cell>
          <cell r="G81">
            <v>0</v>
          </cell>
          <cell r="H81">
            <v>0</v>
          </cell>
          <cell r="I81">
            <v>0</v>
          </cell>
          <cell r="J81">
            <v>0</v>
          </cell>
          <cell r="K81">
            <v>0</v>
          </cell>
          <cell r="L81">
            <v>0</v>
          </cell>
          <cell r="M81">
            <v>0</v>
          </cell>
          <cell r="N81">
            <v>0</v>
          </cell>
          <cell r="O81">
            <v>23</v>
          </cell>
          <cell r="P81">
            <v>8</v>
          </cell>
          <cell r="Q81">
            <v>17</v>
          </cell>
          <cell r="R81">
            <v>17</v>
          </cell>
          <cell r="S81">
            <v>13</v>
          </cell>
          <cell r="T81">
            <v>24</v>
          </cell>
          <cell r="U81">
            <v>6</v>
          </cell>
          <cell r="V81">
            <v>3</v>
          </cell>
          <cell r="W81">
            <v>6</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v>
          </cell>
          <cell r="BN81">
            <v>117</v>
          </cell>
          <cell r="BO81">
            <v>117</v>
          </cell>
          <cell r="BP81">
            <v>117</v>
          </cell>
          <cell r="BQ81">
            <v>117</v>
          </cell>
          <cell r="BR81" t="str">
            <v>WLDC</v>
          </cell>
        </row>
        <row r="82">
          <cell r="A82" t="str">
            <v>E2760</v>
          </cell>
          <cell r="B82">
            <v>2088</v>
          </cell>
          <cell r="C82" t="str">
            <v>Gedney Church End Primary School</v>
          </cell>
          <cell r="D82" t="str">
            <v/>
          </cell>
          <cell r="E82">
            <v>2088</v>
          </cell>
          <cell r="F82">
            <v>0</v>
          </cell>
          <cell r="G82">
            <v>0</v>
          </cell>
          <cell r="H82">
            <v>0</v>
          </cell>
          <cell r="I82">
            <v>0</v>
          </cell>
          <cell r="J82">
            <v>0</v>
          </cell>
          <cell r="K82">
            <v>0</v>
          </cell>
          <cell r="L82">
            <v>0</v>
          </cell>
          <cell r="M82">
            <v>0</v>
          </cell>
          <cell r="N82">
            <v>0</v>
          </cell>
          <cell r="O82">
            <v>14</v>
          </cell>
          <cell r="P82">
            <v>8</v>
          </cell>
          <cell r="Q82">
            <v>8</v>
          </cell>
          <cell r="R82">
            <v>11</v>
          </cell>
          <cell r="S82">
            <v>2</v>
          </cell>
          <cell r="T82">
            <v>9</v>
          </cell>
          <cell r="U82">
            <v>3</v>
          </cell>
          <cell r="V82">
            <v>1</v>
          </cell>
          <cell r="W82">
            <v>4</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v>
          </cell>
          <cell r="BE82">
            <v>0</v>
          </cell>
          <cell r="BF82">
            <v>0</v>
          </cell>
          <cell r="BG82">
            <v>0</v>
          </cell>
          <cell r="BH82">
            <v>0</v>
          </cell>
          <cell r="BI82">
            <v>0</v>
          </cell>
          <cell r="BJ82">
            <v>0</v>
          </cell>
          <cell r="BK82">
            <v>0</v>
          </cell>
          <cell r="BL82">
            <v>0</v>
          </cell>
          <cell r="BM82">
            <v>0</v>
          </cell>
          <cell r="BN82">
            <v>60</v>
          </cell>
          <cell r="BO82">
            <v>60</v>
          </cell>
          <cell r="BP82">
            <v>60</v>
          </cell>
          <cell r="BQ82">
            <v>60</v>
          </cell>
          <cell r="BR82" t="str">
            <v>SHDC</v>
          </cell>
        </row>
        <row r="83">
          <cell r="A83" t="str">
            <v>E2770</v>
          </cell>
          <cell r="B83">
            <v>2089</v>
          </cell>
          <cell r="C83" t="str">
            <v>Gedney Drove End School</v>
          </cell>
          <cell r="D83" t="str">
            <v/>
          </cell>
          <cell r="E83">
            <v>2089</v>
          </cell>
          <cell r="F83">
            <v>0</v>
          </cell>
          <cell r="G83">
            <v>0</v>
          </cell>
          <cell r="H83">
            <v>0</v>
          </cell>
          <cell r="I83">
            <v>0</v>
          </cell>
          <cell r="J83">
            <v>0</v>
          </cell>
          <cell r="K83">
            <v>0</v>
          </cell>
          <cell r="L83">
            <v>0</v>
          </cell>
          <cell r="M83">
            <v>0</v>
          </cell>
          <cell r="N83">
            <v>0</v>
          </cell>
          <cell r="O83">
            <v>2</v>
          </cell>
          <cell r="P83">
            <v>5</v>
          </cell>
          <cell r="Q83">
            <v>6</v>
          </cell>
          <cell r="R83">
            <v>9</v>
          </cell>
          <cell r="S83">
            <v>8</v>
          </cell>
          <cell r="T83">
            <v>3</v>
          </cell>
          <cell r="U83">
            <v>2</v>
          </cell>
          <cell r="V83">
            <v>1</v>
          </cell>
          <cell r="W83">
            <v>2</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38</v>
          </cell>
          <cell r="BO83">
            <v>38</v>
          </cell>
          <cell r="BP83">
            <v>38</v>
          </cell>
          <cell r="BQ83">
            <v>38</v>
          </cell>
          <cell r="BR83" t="str">
            <v>SHDC</v>
          </cell>
        </row>
        <row r="84">
          <cell r="A84" t="str">
            <v>E2790</v>
          </cell>
          <cell r="B84">
            <v>3088</v>
          </cell>
          <cell r="C84" t="str">
            <v>Gedney Hill CE (Controlled) Primary School</v>
          </cell>
          <cell r="D84" t="str">
            <v/>
          </cell>
          <cell r="E84">
            <v>3088</v>
          </cell>
          <cell r="F84">
            <v>0</v>
          </cell>
          <cell r="G84">
            <v>0</v>
          </cell>
          <cell r="H84">
            <v>0</v>
          </cell>
          <cell r="I84">
            <v>0</v>
          </cell>
          <cell r="J84">
            <v>0</v>
          </cell>
          <cell r="K84">
            <v>0</v>
          </cell>
          <cell r="L84">
            <v>0</v>
          </cell>
          <cell r="M84">
            <v>0</v>
          </cell>
          <cell r="N84">
            <v>0</v>
          </cell>
          <cell r="O84">
            <v>15</v>
          </cell>
          <cell r="P84">
            <v>8</v>
          </cell>
          <cell r="Q84">
            <v>9</v>
          </cell>
          <cell r="R84">
            <v>11</v>
          </cell>
          <cell r="S84">
            <v>7</v>
          </cell>
          <cell r="T84">
            <v>16</v>
          </cell>
          <cell r="U84">
            <v>0</v>
          </cell>
          <cell r="V84">
            <v>1</v>
          </cell>
          <cell r="W84">
            <v>3</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70</v>
          </cell>
          <cell r="BO84">
            <v>70</v>
          </cell>
          <cell r="BP84">
            <v>70</v>
          </cell>
          <cell r="BQ84">
            <v>70</v>
          </cell>
          <cell r="BR84" t="str">
            <v>SHDC</v>
          </cell>
        </row>
        <row r="85">
          <cell r="A85" t="str">
            <v>E2800</v>
          </cell>
          <cell r="B85">
            <v>2157</v>
          </cell>
          <cell r="C85" t="str">
            <v>Gipsey Bridge Primary School</v>
          </cell>
          <cell r="D85" t="str">
            <v/>
          </cell>
          <cell r="E85">
            <v>2157</v>
          </cell>
          <cell r="F85">
            <v>0</v>
          </cell>
          <cell r="G85">
            <v>0</v>
          </cell>
          <cell r="H85">
            <v>0</v>
          </cell>
          <cell r="I85">
            <v>0</v>
          </cell>
          <cell r="J85">
            <v>0</v>
          </cell>
          <cell r="K85">
            <v>0</v>
          </cell>
          <cell r="L85">
            <v>0</v>
          </cell>
          <cell r="M85">
            <v>0</v>
          </cell>
          <cell r="N85">
            <v>0</v>
          </cell>
          <cell r="O85">
            <v>10</v>
          </cell>
          <cell r="P85">
            <v>18</v>
          </cell>
          <cell r="Q85">
            <v>8</v>
          </cell>
          <cell r="R85">
            <v>14</v>
          </cell>
          <cell r="S85">
            <v>9</v>
          </cell>
          <cell r="T85">
            <v>10</v>
          </cell>
          <cell r="U85">
            <v>1</v>
          </cell>
          <cell r="V85">
            <v>3</v>
          </cell>
          <cell r="W85">
            <v>7</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AZ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80</v>
          </cell>
          <cell r="BO85">
            <v>80</v>
          </cell>
          <cell r="BP85">
            <v>80</v>
          </cell>
          <cell r="BQ85">
            <v>80</v>
          </cell>
          <cell r="BR85" t="str">
            <v>ELDC</v>
          </cell>
        </row>
        <row r="86">
          <cell r="A86" t="str">
            <v>E2810</v>
          </cell>
          <cell r="B86">
            <v>2090</v>
          </cell>
          <cell r="C86" t="str">
            <v>Gosberton Community Primary School</v>
          </cell>
          <cell r="D86" t="str">
            <v/>
          </cell>
          <cell r="E86">
            <v>2090</v>
          </cell>
          <cell r="F86">
            <v>0</v>
          </cell>
          <cell r="G86">
            <v>0</v>
          </cell>
          <cell r="H86">
            <v>0</v>
          </cell>
          <cell r="I86">
            <v>0</v>
          </cell>
          <cell r="J86">
            <v>0</v>
          </cell>
          <cell r="K86">
            <v>0</v>
          </cell>
          <cell r="L86">
            <v>0</v>
          </cell>
          <cell r="M86">
            <v>0</v>
          </cell>
          <cell r="N86">
            <v>0</v>
          </cell>
          <cell r="O86">
            <v>23</v>
          </cell>
          <cell r="P86">
            <v>20</v>
          </cell>
          <cell r="Q86">
            <v>30</v>
          </cell>
          <cell r="R86">
            <v>16</v>
          </cell>
          <cell r="S86">
            <v>24</v>
          </cell>
          <cell r="T86">
            <v>18</v>
          </cell>
          <cell r="U86">
            <v>1</v>
          </cell>
          <cell r="V86">
            <v>6</v>
          </cell>
          <cell r="W86">
            <v>8</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146</v>
          </cell>
          <cell r="BO86">
            <v>146</v>
          </cell>
          <cell r="BP86">
            <v>146</v>
          </cell>
          <cell r="BQ86">
            <v>146</v>
          </cell>
          <cell r="BR86" t="str">
            <v>SHDC</v>
          </cell>
        </row>
        <row r="87">
          <cell r="A87" t="str">
            <v>E2820</v>
          </cell>
          <cell r="B87">
            <v>2091</v>
          </cell>
          <cell r="C87" t="str">
            <v>Gosberton Clough and Risegate Community Primary School</v>
          </cell>
          <cell r="D87" t="str">
            <v/>
          </cell>
          <cell r="E87">
            <v>2091</v>
          </cell>
          <cell r="F87">
            <v>0</v>
          </cell>
          <cell r="G87">
            <v>0</v>
          </cell>
          <cell r="H87">
            <v>0</v>
          </cell>
          <cell r="I87">
            <v>0</v>
          </cell>
          <cell r="J87">
            <v>0</v>
          </cell>
          <cell r="K87">
            <v>0</v>
          </cell>
          <cell r="L87">
            <v>0</v>
          </cell>
          <cell r="M87">
            <v>0</v>
          </cell>
          <cell r="N87">
            <v>0</v>
          </cell>
          <cell r="O87">
            <v>14</v>
          </cell>
          <cell r="P87">
            <v>12</v>
          </cell>
          <cell r="Q87">
            <v>14</v>
          </cell>
          <cell r="R87">
            <v>10</v>
          </cell>
          <cell r="S87">
            <v>11</v>
          </cell>
          <cell r="T87">
            <v>11</v>
          </cell>
          <cell r="U87">
            <v>2</v>
          </cell>
          <cell r="V87">
            <v>2</v>
          </cell>
          <cell r="W87">
            <v>2</v>
          </cell>
          <cell r="X87">
            <v>0</v>
          </cell>
          <cell r="Y87">
            <v>0</v>
          </cell>
          <cell r="Z87">
            <v>0</v>
          </cell>
          <cell r="AA87">
            <v>0</v>
          </cell>
          <cell r="AB87">
            <v>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78</v>
          </cell>
          <cell r="BO87">
            <v>78</v>
          </cell>
          <cell r="BP87">
            <v>78</v>
          </cell>
          <cell r="BQ87">
            <v>78</v>
          </cell>
          <cell r="BR87" t="str">
            <v>SHDC</v>
          </cell>
        </row>
        <row r="88">
          <cell r="A88" t="str">
            <v>E2840</v>
          </cell>
          <cell r="B88">
            <v>2158</v>
          </cell>
          <cell r="C88" t="str">
            <v>Grainthorpe School</v>
          </cell>
          <cell r="D88" t="str">
            <v/>
          </cell>
          <cell r="E88">
            <v>2158</v>
          </cell>
          <cell r="F88">
            <v>0</v>
          </cell>
          <cell r="G88">
            <v>0</v>
          </cell>
          <cell r="H88">
            <v>0</v>
          </cell>
          <cell r="I88">
            <v>0</v>
          </cell>
          <cell r="J88">
            <v>0</v>
          </cell>
          <cell r="K88">
            <v>0</v>
          </cell>
          <cell r="L88">
            <v>0</v>
          </cell>
          <cell r="M88">
            <v>0</v>
          </cell>
          <cell r="N88">
            <v>0</v>
          </cell>
          <cell r="O88">
            <v>10</v>
          </cell>
          <cell r="P88">
            <v>9</v>
          </cell>
          <cell r="Q88">
            <v>10</v>
          </cell>
          <cell r="R88">
            <v>7</v>
          </cell>
          <cell r="S88">
            <v>9</v>
          </cell>
          <cell r="T88">
            <v>7</v>
          </cell>
          <cell r="U88">
            <v>4</v>
          </cell>
          <cell r="V88">
            <v>1</v>
          </cell>
          <cell r="W88">
            <v>5</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62</v>
          </cell>
          <cell r="BO88">
            <v>62</v>
          </cell>
          <cell r="BP88">
            <v>62</v>
          </cell>
          <cell r="BQ88">
            <v>62</v>
          </cell>
          <cell r="BR88" t="str">
            <v>ELDC</v>
          </cell>
        </row>
        <row r="89">
          <cell r="A89" t="str">
            <v>E2850</v>
          </cell>
          <cell r="B89">
            <v>2054</v>
          </cell>
          <cell r="C89" t="str">
            <v>Grantham Belton Lane Community Primary School</v>
          </cell>
          <cell r="D89" t="str">
            <v/>
          </cell>
          <cell r="E89">
            <v>2054</v>
          </cell>
          <cell r="F89">
            <v>0</v>
          </cell>
          <cell r="G89">
            <v>0</v>
          </cell>
          <cell r="H89">
            <v>0</v>
          </cell>
          <cell r="I89">
            <v>0</v>
          </cell>
          <cell r="J89">
            <v>0</v>
          </cell>
          <cell r="K89">
            <v>0</v>
          </cell>
          <cell r="L89">
            <v>0</v>
          </cell>
          <cell r="M89">
            <v>0</v>
          </cell>
          <cell r="N89">
            <v>0</v>
          </cell>
          <cell r="O89">
            <v>19</v>
          </cell>
          <cell r="P89">
            <v>21</v>
          </cell>
          <cell r="Q89">
            <v>11</v>
          </cell>
          <cell r="R89">
            <v>23</v>
          </cell>
          <cell r="S89">
            <v>17</v>
          </cell>
          <cell r="T89">
            <v>22</v>
          </cell>
          <cell r="U89">
            <v>1</v>
          </cell>
          <cell r="V89">
            <v>2</v>
          </cell>
          <cell r="W89">
            <v>2</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5</v>
          </cell>
          <cell r="AR89">
            <v>7</v>
          </cell>
          <cell r="AS89">
            <v>4</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13</v>
          </cell>
          <cell r="BK89">
            <v>7</v>
          </cell>
          <cell r="BL89">
            <v>5</v>
          </cell>
          <cell r="BM89">
            <v>11</v>
          </cell>
          <cell r="BN89">
            <v>170</v>
          </cell>
          <cell r="BO89">
            <v>144</v>
          </cell>
          <cell r="BP89">
            <v>134</v>
          </cell>
          <cell r="BQ89">
            <v>126</v>
          </cell>
          <cell r="BR89" t="str">
            <v>SKDC</v>
          </cell>
        </row>
        <row r="90">
          <cell r="A90" t="str">
            <v>E2860</v>
          </cell>
          <cell r="B90">
            <v>5230</v>
          </cell>
          <cell r="C90" t="str">
            <v>Grantham The Earl Of Dysart Primary School</v>
          </cell>
          <cell r="D90" t="str">
            <v/>
          </cell>
          <cell r="E90">
            <v>5230</v>
          </cell>
          <cell r="F90">
            <v>0</v>
          </cell>
          <cell r="G90">
            <v>0</v>
          </cell>
          <cell r="H90">
            <v>0</v>
          </cell>
          <cell r="I90">
            <v>0</v>
          </cell>
          <cell r="J90">
            <v>0</v>
          </cell>
          <cell r="K90">
            <v>0</v>
          </cell>
          <cell r="L90">
            <v>0</v>
          </cell>
          <cell r="M90">
            <v>0</v>
          </cell>
          <cell r="N90">
            <v>0</v>
          </cell>
          <cell r="O90">
            <v>37</v>
          </cell>
          <cell r="P90">
            <v>34</v>
          </cell>
          <cell r="Q90">
            <v>34</v>
          </cell>
          <cell r="R90">
            <v>30</v>
          </cell>
          <cell r="S90">
            <v>18</v>
          </cell>
          <cell r="T90">
            <v>29</v>
          </cell>
          <cell r="U90">
            <v>8</v>
          </cell>
          <cell r="V90">
            <v>3</v>
          </cell>
          <cell r="W90">
            <v>10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2</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205</v>
          </cell>
          <cell r="BO90">
            <v>204</v>
          </cell>
          <cell r="BP90">
            <v>205</v>
          </cell>
          <cell r="BQ90">
            <v>204</v>
          </cell>
          <cell r="BR90" t="str">
            <v>SKDC</v>
          </cell>
        </row>
        <row r="91">
          <cell r="A91" t="str">
            <v>E2870</v>
          </cell>
          <cell r="B91">
            <v>3029</v>
          </cell>
          <cell r="C91" t="str">
            <v>Grantham Gonerby Hill Foot CE Primary School</v>
          </cell>
          <cell r="D91" t="str">
            <v/>
          </cell>
          <cell r="E91">
            <v>3029</v>
          </cell>
          <cell r="F91">
            <v>0</v>
          </cell>
          <cell r="G91">
            <v>0</v>
          </cell>
          <cell r="H91">
            <v>0</v>
          </cell>
          <cell r="I91">
            <v>0</v>
          </cell>
          <cell r="J91">
            <v>0</v>
          </cell>
          <cell r="K91">
            <v>0</v>
          </cell>
          <cell r="L91">
            <v>0</v>
          </cell>
          <cell r="M91">
            <v>0</v>
          </cell>
          <cell r="N91">
            <v>0</v>
          </cell>
          <cell r="O91">
            <v>45</v>
          </cell>
          <cell r="P91">
            <v>51</v>
          </cell>
          <cell r="Q91">
            <v>47</v>
          </cell>
          <cell r="R91">
            <v>45</v>
          </cell>
          <cell r="S91">
            <v>44</v>
          </cell>
          <cell r="T91">
            <v>42</v>
          </cell>
          <cell r="U91">
            <v>16</v>
          </cell>
          <cell r="V91">
            <v>13</v>
          </cell>
          <cell r="W91">
            <v>12</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v>
          </cell>
          <cell r="BE91">
            <v>0</v>
          </cell>
          <cell r="BF91">
            <v>0</v>
          </cell>
          <cell r="BG91">
            <v>0</v>
          </cell>
          <cell r="BH91">
            <v>0</v>
          </cell>
          <cell r="BI91">
            <v>0</v>
          </cell>
          <cell r="BJ91">
            <v>0</v>
          </cell>
          <cell r="BK91">
            <v>0</v>
          </cell>
          <cell r="BL91">
            <v>0</v>
          </cell>
          <cell r="BM91">
            <v>0</v>
          </cell>
          <cell r="BN91">
            <v>315</v>
          </cell>
          <cell r="BO91">
            <v>315</v>
          </cell>
          <cell r="BP91">
            <v>315</v>
          </cell>
          <cell r="BQ91">
            <v>315</v>
          </cell>
          <cell r="BR91" t="str">
            <v>SKDC</v>
          </cell>
        </row>
        <row r="92">
          <cell r="A92" t="str">
            <v>E2880</v>
          </cell>
          <cell r="B92">
            <v>3310</v>
          </cell>
          <cell r="C92" t="str">
            <v>Grantham Harrowby CE Infant School</v>
          </cell>
          <cell r="D92" t="str">
            <v/>
          </cell>
          <cell r="E92">
            <v>3310</v>
          </cell>
          <cell r="F92">
            <v>0</v>
          </cell>
          <cell r="G92">
            <v>0</v>
          </cell>
          <cell r="H92">
            <v>0</v>
          </cell>
          <cell r="I92">
            <v>0</v>
          </cell>
          <cell r="J92">
            <v>0</v>
          </cell>
          <cell r="K92">
            <v>0</v>
          </cell>
          <cell r="L92">
            <v>0</v>
          </cell>
          <cell r="M92">
            <v>0</v>
          </cell>
          <cell r="N92">
            <v>0</v>
          </cell>
          <cell r="O92">
            <v>0</v>
          </cell>
          <cell r="P92">
            <v>0</v>
          </cell>
          <cell r="Q92">
            <v>0</v>
          </cell>
          <cell r="R92">
            <v>0</v>
          </cell>
          <cell r="S92">
            <v>37</v>
          </cell>
          <cell r="T92">
            <v>38</v>
          </cell>
          <cell r="U92">
            <v>11</v>
          </cell>
          <cell r="V92">
            <v>4</v>
          </cell>
          <cell r="W92">
            <v>5</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95</v>
          </cell>
          <cell r="BO92">
            <v>95</v>
          </cell>
          <cell r="BP92">
            <v>95</v>
          </cell>
          <cell r="BQ92">
            <v>95</v>
          </cell>
          <cell r="BR92" t="str">
            <v>SKDC</v>
          </cell>
        </row>
        <row r="93">
          <cell r="A93" t="str">
            <v>E2890</v>
          </cell>
          <cell r="B93">
            <v>2020</v>
          </cell>
          <cell r="C93" t="str">
            <v>Grantham Huntingtower Community Primary School</v>
          </cell>
          <cell r="D93" t="str">
            <v/>
          </cell>
          <cell r="E93">
            <v>2020</v>
          </cell>
          <cell r="F93">
            <v>0</v>
          </cell>
          <cell r="G93">
            <v>0</v>
          </cell>
          <cell r="H93">
            <v>0</v>
          </cell>
          <cell r="I93">
            <v>0</v>
          </cell>
          <cell r="J93">
            <v>0</v>
          </cell>
          <cell r="K93">
            <v>0</v>
          </cell>
          <cell r="L93">
            <v>0</v>
          </cell>
          <cell r="M93">
            <v>0</v>
          </cell>
          <cell r="N93">
            <v>0</v>
          </cell>
          <cell r="O93">
            <v>45</v>
          </cell>
          <cell r="P93">
            <v>34</v>
          </cell>
          <cell r="Q93">
            <v>46</v>
          </cell>
          <cell r="R93">
            <v>42</v>
          </cell>
          <cell r="S93">
            <v>43</v>
          </cell>
          <cell r="T93">
            <v>48</v>
          </cell>
          <cell r="U93">
            <v>12</v>
          </cell>
          <cell r="V93">
            <v>9</v>
          </cell>
          <cell r="W93">
            <v>21</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300</v>
          </cell>
          <cell r="BO93">
            <v>300</v>
          </cell>
          <cell r="BP93">
            <v>300</v>
          </cell>
          <cell r="BQ93">
            <v>300</v>
          </cell>
          <cell r="BR93" t="str">
            <v>SKDC</v>
          </cell>
        </row>
        <row r="94">
          <cell r="A94" t="str">
            <v>E2900</v>
          </cell>
          <cell r="B94">
            <v>3311</v>
          </cell>
          <cell r="C94" t="str">
            <v>Grantham Little Gonerby CE Infant School</v>
          </cell>
          <cell r="D94" t="str">
            <v/>
          </cell>
          <cell r="E94">
            <v>3311</v>
          </cell>
          <cell r="F94">
            <v>0</v>
          </cell>
          <cell r="G94">
            <v>0</v>
          </cell>
          <cell r="H94">
            <v>0</v>
          </cell>
          <cell r="I94">
            <v>0</v>
          </cell>
          <cell r="J94">
            <v>0</v>
          </cell>
          <cell r="K94">
            <v>0</v>
          </cell>
          <cell r="L94">
            <v>0</v>
          </cell>
          <cell r="M94">
            <v>0</v>
          </cell>
          <cell r="N94">
            <v>0</v>
          </cell>
          <cell r="O94">
            <v>0</v>
          </cell>
          <cell r="P94">
            <v>0</v>
          </cell>
          <cell r="Q94">
            <v>0</v>
          </cell>
          <cell r="R94">
            <v>0</v>
          </cell>
          <cell r="S94">
            <v>59</v>
          </cell>
          <cell r="T94">
            <v>59</v>
          </cell>
          <cell r="U94">
            <v>19</v>
          </cell>
          <cell r="V94">
            <v>12</v>
          </cell>
          <cell r="W94">
            <v>25</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v>
          </cell>
          <cell r="BF94">
            <v>0</v>
          </cell>
          <cell r="BG94">
            <v>0</v>
          </cell>
          <cell r="BH94">
            <v>0</v>
          </cell>
          <cell r="BI94">
            <v>0</v>
          </cell>
          <cell r="BJ94">
            <v>0</v>
          </cell>
          <cell r="BK94">
            <v>0</v>
          </cell>
          <cell r="BL94">
            <v>0</v>
          </cell>
          <cell r="BM94">
            <v>0</v>
          </cell>
          <cell r="BN94">
            <v>174</v>
          </cell>
          <cell r="BO94">
            <v>174</v>
          </cell>
          <cell r="BP94">
            <v>174</v>
          </cell>
          <cell r="BQ94">
            <v>174</v>
          </cell>
          <cell r="BR94" t="str">
            <v>SKDC</v>
          </cell>
        </row>
        <row r="95">
          <cell r="A95" t="str">
            <v>E2910</v>
          </cell>
          <cell r="B95">
            <v>3308</v>
          </cell>
          <cell r="C95" t="str">
            <v>Grantham The National CE Junior School</v>
          </cell>
          <cell r="D95" t="str">
            <v/>
          </cell>
          <cell r="E95">
            <v>3308</v>
          </cell>
          <cell r="F95">
            <v>0</v>
          </cell>
          <cell r="G95">
            <v>0</v>
          </cell>
          <cell r="H95">
            <v>0</v>
          </cell>
          <cell r="I95">
            <v>0</v>
          </cell>
          <cell r="J95">
            <v>0</v>
          </cell>
          <cell r="K95">
            <v>0</v>
          </cell>
          <cell r="L95">
            <v>0</v>
          </cell>
          <cell r="M95">
            <v>0</v>
          </cell>
          <cell r="N95">
            <v>0</v>
          </cell>
          <cell r="O95">
            <v>128</v>
          </cell>
          <cell r="P95">
            <v>127</v>
          </cell>
          <cell r="Q95">
            <v>116</v>
          </cell>
          <cell r="R95">
            <v>107</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478</v>
          </cell>
          <cell r="BO95">
            <v>478</v>
          </cell>
          <cell r="BP95">
            <v>478</v>
          </cell>
          <cell r="BQ95">
            <v>478</v>
          </cell>
          <cell r="BR95" t="str">
            <v>SKDC</v>
          </cell>
        </row>
        <row r="96">
          <cell r="A96" t="str">
            <v>E2920</v>
          </cell>
          <cell r="B96">
            <v>3026</v>
          </cell>
          <cell r="C96" t="str">
            <v>Grantham St Anne's CE Primary School</v>
          </cell>
          <cell r="D96" t="str">
            <v/>
          </cell>
          <cell r="E96">
            <v>3026</v>
          </cell>
          <cell r="F96">
            <v>0</v>
          </cell>
          <cell r="G96">
            <v>0</v>
          </cell>
          <cell r="H96">
            <v>0</v>
          </cell>
          <cell r="I96">
            <v>0</v>
          </cell>
          <cell r="J96">
            <v>0</v>
          </cell>
          <cell r="K96">
            <v>0</v>
          </cell>
          <cell r="L96">
            <v>0</v>
          </cell>
          <cell r="M96">
            <v>0</v>
          </cell>
          <cell r="N96">
            <v>0</v>
          </cell>
          <cell r="O96">
            <v>26</v>
          </cell>
          <cell r="P96">
            <v>27</v>
          </cell>
          <cell r="Q96">
            <v>33</v>
          </cell>
          <cell r="R96">
            <v>24</v>
          </cell>
          <cell r="S96">
            <v>30</v>
          </cell>
          <cell r="T96">
            <v>25</v>
          </cell>
          <cell r="U96">
            <v>10</v>
          </cell>
          <cell r="V96">
            <v>3</v>
          </cell>
          <cell r="W96">
            <v>15</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193</v>
          </cell>
          <cell r="BO96">
            <v>193</v>
          </cell>
          <cell r="BP96">
            <v>193</v>
          </cell>
          <cell r="BQ96">
            <v>193</v>
          </cell>
          <cell r="BR96" t="str">
            <v>SKDC</v>
          </cell>
        </row>
        <row r="97">
          <cell r="A97" t="str">
            <v>E2930</v>
          </cell>
          <cell r="B97">
            <v>3330</v>
          </cell>
          <cell r="C97" t="str">
            <v>Grantham Saint Mary's Catholic Primary School</v>
          </cell>
          <cell r="D97" t="str">
            <v/>
          </cell>
          <cell r="E97">
            <v>3330</v>
          </cell>
          <cell r="F97">
            <v>0</v>
          </cell>
          <cell r="G97">
            <v>0</v>
          </cell>
          <cell r="H97">
            <v>0</v>
          </cell>
          <cell r="I97">
            <v>0</v>
          </cell>
          <cell r="J97">
            <v>0</v>
          </cell>
          <cell r="K97">
            <v>0</v>
          </cell>
          <cell r="L97">
            <v>0</v>
          </cell>
          <cell r="M97">
            <v>0</v>
          </cell>
          <cell r="N97">
            <v>2</v>
          </cell>
          <cell r="O97">
            <v>32</v>
          </cell>
          <cell r="P97">
            <v>29</v>
          </cell>
          <cell r="Q97">
            <v>32</v>
          </cell>
          <cell r="R97">
            <v>34</v>
          </cell>
          <cell r="S97">
            <v>27</v>
          </cell>
          <cell r="T97">
            <v>31</v>
          </cell>
          <cell r="U97">
            <v>10</v>
          </cell>
          <cell r="V97">
            <v>6</v>
          </cell>
          <cell r="W97">
            <v>12</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215</v>
          </cell>
          <cell r="BO97">
            <v>215</v>
          </cell>
          <cell r="BP97">
            <v>215</v>
          </cell>
          <cell r="BQ97">
            <v>215</v>
          </cell>
          <cell r="BR97" t="str">
            <v>SKDC</v>
          </cell>
        </row>
        <row r="98">
          <cell r="A98" t="str">
            <v>E2940</v>
          </cell>
          <cell r="B98">
            <v>3027</v>
          </cell>
          <cell r="C98" t="str">
            <v>Grantham Spitalgate CE Primary School</v>
          </cell>
          <cell r="D98" t="str">
            <v/>
          </cell>
          <cell r="E98">
            <v>3027</v>
          </cell>
          <cell r="F98">
            <v>0</v>
          </cell>
          <cell r="G98">
            <v>0</v>
          </cell>
          <cell r="H98">
            <v>0</v>
          </cell>
          <cell r="I98">
            <v>0</v>
          </cell>
          <cell r="J98">
            <v>0</v>
          </cell>
          <cell r="K98">
            <v>0</v>
          </cell>
          <cell r="L98">
            <v>0</v>
          </cell>
          <cell r="M98">
            <v>0</v>
          </cell>
          <cell r="N98">
            <v>0</v>
          </cell>
          <cell r="O98">
            <v>22</v>
          </cell>
          <cell r="P98">
            <v>28</v>
          </cell>
          <cell r="Q98">
            <v>20</v>
          </cell>
          <cell r="R98">
            <v>22</v>
          </cell>
          <cell r="S98">
            <v>22</v>
          </cell>
          <cell r="T98">
            <v>15</v>
          </cell>
          <cell r="U98">
            <v>7</v>
          </cell>
          <cell r="V98">
            <v>6</v>
          </cell>
          <cell r="W98">
            <v>14</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9</v>
          </cell>
          <cell r="BK98">
            <v>6</v>
          </cell>
          <cell r="BL98">
            <v>12</v>
          </cell>
          <cell r="BM98">
            <v>10</v>
          </cell>
          <cell r="BN98">
            <v>193</v>
          </cell>
          <cell r="BO98">
            <v>174.5</v>
          </cell>
          <cell r="BP98">
            <v>156</v>
          </cell>
          <cell r="BQ98">
            <v>156</v>
          </cell>
          <cell r="BR98" t="str">
            <v>SKDC</v>
          </cell>
        </row>
        <row r="99">
          <cell r="A99" t="str">
            <v>E2950</v>
          </cell>
          <cell r="B99">
            <v>2070</v>
          </cell>
          <cell r="C99" t="str">
            <v>Grantham Belmont Community Primary School</v>
          </cell>
          <cell r="D99" t="str">
            <v/>
          </cell>
          <cell r="E99">
            <v>2070</v>
          </cell>
          <cell r="F99">
            <v>0</v>
          </cell>
          <cell r="G99">
            <v>0</v>
          </cell>
          <cell r="H99">
            <v>0</v>
          </cell>
          <cell r="I99">
            <v>0</v>
          </cell>
          <cell r="J99">
            <v>0</v>
          </cell>
          <cell r="K99">
            <v>0</v>
          </cell>
          <cell r="L99">
            <v>0</v>
          </cell>
          <cell r="M99">
            <v>0</v>
          </cell>
          <cell r="N99">
            <v>0</v>
          </cell>
          <cell r="O99">
            <v>50</v>
          </cell>
          <cell r="P99">
            <v>33</v>
          </cell>
          <cell r="Q99">
            <v>33</v>
          </cell>
          <cell r="R99">
            <v>28</v>
          </cell>
          <cell r="S99">
            <v>30</v>
          </cell>
          <cell r="T99">
            <v>21</v>
          </cell>
          <cell r="U99">
            <v>6</v>
          </cell>
          <cell r="V99">
            <v>4</v>
          </cell>
          <cell r="W99">
            <v>11</v>
          </cell>
          <cell r="X99">
            <v>0</v>
          </cell>
          <cell r="Y99">
            <v>0</v>
          </cell>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216</v>
          </cell>
          <cell r="BO99">
            <v>216</v>
          </cell>
          <cell r="BP99">
            <v>216</v>
          </cell>
          <cell r="BQ99">
            <v>216</v>
          </cell>
          <cell r="BR99" t="str">
            <v>SKDC</v>
          </cell>
        </row>
        <row r="100">
          <cell r="A100" t="str">
            <v>E2960</v>
          </cell>
          <cell r="B100">
            <v>5213</v>
          </cell>
          <cell r="C100" t="str">
            <v>Grantham The Isaac Newton Primary School</v>
          </cell>
          <cell r="D100" t="str">
            <v/>
          </cell>
          <cell r="E100">
            <v>5213</v>
          </cell>
          <cell r="F100">
            <v>0</v>
          </cell>
          <cell r="G100">
            <v>0</v>
          </cell>
          <cell r="H100">
            <v>0</v>
          </cell>
          <cell r="I100">
            <v>0</v>
          </cell>
          <cell r="J100">
            <v>0</v>
          </cell>
          <cell r="K100">
            <v>0</v>
          </cell>
          <cell r="L100">
            <v>0</v>
          </cell>
          <cell r="M100">
            <v>0</v>
          </cell>
          <cell r="N100">
            <v>0</v>
          </cell>
          <cell r="O100">
            <v>31</v>
          </cell>
          <cell r="P100">
            <v>41</v>
          </cell>
          <cell r="Q100">
            <v>39</v>
          </cell>
          <cell r="R100">
            <v>42</v>
          </cell>
          <cell r="S100">
            <v>37</v>
          </cell>
          <cell r="T100">
            <v>41</v>
          </cell>
          <cell r="U100">
            <v>16</v>
          </cell>
          <cell r="V100">
            <v>6</v>
          </cell>
          <cell r="W100">
            <v>15</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12</v>
          </cell>
          <cell r="BC100">
            <v>4</v>
          </cell>
          <cell r="BD100">
            <v>10</v>
          </cell>
          <cell r="BE100">
            <v>0</v>
          </cell>
          <cell r="BF100">
            <v>0</v>
          </cell>
          <cell r="BG100">
            <v>0</v>
          </cell>
          <cell r="BH100">
            <v>0</v>
          </cell>
          <cell r="BI100">
            <v>0</v>
          </cell>
          <cell r="BJ100">
            <v>0</v>
          </cell>
          <cell r="BK100">
            <v>0</v>
          </cell>
          <cell r="BL100">
            <v>0</v>
          </cell>
          <cell r="BM100">
            <v>0</v>
          </cell>
          <cell r="BN100">
            <v>294</v>
          </cell>
          <cell r="BO100">
            <v>294</v>
          </cell>
          <cell r="BP100">
            <v>268</v>
          </cell>
          <cell r="BQ100">
            <v>268</v>
          </cell>
          <cell r="BR100" t="str">
            <v>SKDC</v>
          </cell>
        </row>
        <row r="101">
          <cell r="A101" t="str">
            <v>E2970</v>
          </cell>
          <cell r="B101">
            <v>2055</v>
          </cell>
          <cell r="C101" t="str">
            <v>Grantham Cliffedale Primary School</v>
          </cell>
          <cell r="D101" t="str">
            <v/>
          </cell>
          <cell r="E101">
            <v>2055</v>
          </cell>
          <cell r="F101">
            <v>0</v>
          </cell>
          <cell r="G101">
            <v>0</v>
          </cell>
          <cell r="H101">
            <v>0</v>
          </cell>
          <cell r="I101">
            <v>0</v>
          </cell>
          <cell r="J101">
            <v>0</v>
          </cell>
          <cell r="K101">
            <v>0</v>
          </cell>
          <cell r="L101">
            <v>0</v>
          </cell>
          <cell r="M101">
            <v>0</v>
          </cell>
          <cell r="N101">
            <v>0</v>
          </cell>
          <cell r="O101">
            <v>49</v>
          </cell>
          <cell r="P101">
            <v>47</v>
          </cell>
          <cell r="Q101">
            <v>46</v>
          </cell>
          <cell r="R101">
            <v>45</v>
          </cell>
          <cell r="S101">
            <v>41</v>
          </cell>
          <cell r="T101">
            <v>45</v>
          </cell>
          <cell r="U101">
            <v>11</v>
          </cell>
          <cell r="V101">
            <v>13</v>
          </cell>
          <cell r="W101">
            <v>21</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318</v>
          </cell>
          <cell r="BO101">
            <v>318</v>
          </cell>
          <cell r="BP101">
            <v>318</v>
          </cell>
          <cell r="BQ101">
            <v>318</v>
          </cell>
          <cell r="BR101" t="str">
            <v>SKDC</v>
          </cell>
        </row>
        <row r="102">
          <cell r="A102" t="str">
            <v>E2980</v>
          </cell>
          <cell r="B102">
            <v>3123</v>
          </cell>
          <cell r="C102" t="str">
            <v>Grasby All Saints CE Primary School</v>
          </cell>
          <cell r="D102" t="str">
            <v/>
          </cell>
          <cell r="E102">
            <v>3123</v>
          </cell>
          <cell r="F102">
            <v>0</v>
          </cell>
          <cell r="G102">
            <v>0</v>
          </cell>
          <cell r="H102">
            <v>0</v>
          </cell>
          <cell r="I102">
            <v>0</v>
          </cell>
          <cell r="J102">
            <v>0</v>
          </cell>
          <cell r="K102">
            <v>0</v>
          </cell>
          <cell r="L102">
            <v>0</v>
          </cell>
          <cell r="M102">
            <v>0</v>
          </cell>
          <cell r="N102">
            <v>0</v>
          </cell>
          <cell r="O102">
            <v>15</v>
          </cell>
          <cell r="P102">
            <v>10</v>
          </cell>
          <cell r="Q102">
            <v>16</v>
          </cell>
          <cell r="R102">
            <v>18</v>
          </cell>
          <cell r="S102">
            <v>11</v>
          </cell>
          <cell r="T102">
            <v>14</v>
          </cell>
          <cell r="U102">
            <v>3</v>
          </cell>
          <cell r="V102">
            <v>2</v>
          </cell>
          <cell r="W102">
            <v>4</v>
          </cell>
          <cell r="X102">
            <v>0</v>
          </cell>
          <cell r="Y102">
            <v>0</v>
          </cell>
          <cell r="Z102">
            <v>0</v>
          </cell>
          <cell r="AA102">
            <v>0</v>
          </cell>
          <cell r="AB102">
            <v>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93</v>
          </cell>
          <cell r="BO102">
            <v>93</v>
          </cell>
          <cell r="BP102">
            <v>93</v>
          </cell>
          <cell r="BQ102">
            <v>93</v>
          </cell>
          <cell r="BR102" t="str">
            <v>WLDC</v>
          </cell>
        </row>
        <row r="103">
          <cell r="A103" t="str">
            <v>E3010</v>
          </cell>
          <cell r="B103">
            <v>3313</v>
          </cell>
          <cell r="C103" t="str">
            <v>Great Gonerby St Sebastian's CE Primary School</v>
          </cell>
          <cell r="D103" t="str">
            <v/>
          </cell>
          <cell r="E103">
            <v>3313</v>
          </cell>
          <cell r="F103">
            <v>0</v>
          </cell>
          <cell r="G103">
            <v>0</v>
          </cell>
          <cell r="H103">
            <v>0</v>
          </cell>
          <cell r="I103">
            <v>0</v>
          </cell>
          <cell r="J103">
            <v>0</v>
          </cell>
          <cell r="K103">
            <v>0</v>
          </cell>
          <cell r="L103">
            <v>0</v>
          </cell>
          <cell r="M103">
            <v>0</v>
          </cell>
          <cell r="N103">
            <v>0</v>
          </cell>
          <cell r="O103">
            <v>22</v>
          </cell>
          <cell r="P103">
            <v>17</v>
          </cell>
          <cell r="Q103">
            <v>14</v>
          </cell>
          <cell r="R103">
            <v>22</v>
          </cell>
          <cell r="S103">
            <v>8</v>
          </cell>
          <cell r="T103">
            <v>18</v>
          </cell>
          <cell r="U103">
            <v>5</v>
          </cell>
          <cell r="V103">
            <v>2</v>
          </cell>
          <cell r="W103">
            <v>2</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110</v>
          </cell>
          <cell r="BO103">
            <v>110</v>
          </cell>
          <cell r="BP103">
            <v>110</v>
          </cell>
          <cell r="BQ103">
            <v>110</v>
          </cell>
          <cell r="BR103" t="str">
            <v>SKDC</v>
          </cell>
        </row>
        <row r="104">
          <cell r="A104" t="str">
            <v>E3030</v>
          </cell>
          <cell r="B104">
            <v>3314</v>
          </cell>
          <cell r="C104" t="str">
            <v>Great Ponton CE School</v>
          </cell>
          <cell r="D104" t="str">
            <v/>
          </cell>
          <cell r="E104">
            <v>3314</v>
          </cell>
          <cell r="F104">
            <v>0</v>
          </cell>
          <cell r="G104">
            <v>0</v>
          </cell>
          <cell r="H104">
            <v>0</v>
          </cell>
          <cell r="I104">
            <v>0</v>
          </cell>
          <cell r="J104">
            <v>0</v>
          </cell>
          <cell r="K104">
            <v>0</v>
          </cell>
          <cell r="L104">
            <v>0</v>
          </cell>
          <cell r="M104">
            <v>0</v>
          </cell>
          <cell r="N104">
            <v>0</v>
          </cell>
          <cell r="O104">
            <v>6</v>
          </cell>
          <cell r="P104">
            <v>11</v>
          </cell>
          <cell r="Q104">
            <v>4</v>
          </cell>
          <cell r="R104">
            <v>4</v>
          </cell>
          <cell r="S104">
            <v>5</v>
          </cell>
          <cell r="T104">
            <v>10</v>
          </cell>
          <cell r="U104">
            <v>3</v>
          </cell>
          <cell r="V104">
            <v>0</v>
          </cell>
          <cell r="W104">
            <v>4</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1</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48</v>
          </cell>
          <cell r="BO104">
            <v>47.5</v>
          </cell>
          <cell r="BP104">
            <v>48</v>
          </cell>
          <cell r="BQ104">
            <v>47.5</v>
          </cell>
          <cell r="BR104" t="str">
            <v>SKDC</v>
          </cell>
        </row>
        <row r="105">
          <cell r="A105" t="str">
            <v>E3040</v>
          </cell>
          <cell r="B105">
            <v>2159</v>
          </cell>
          <cell r="C105" t="str">
            <v>Great Steeping Primary School</v>
          </cell>
          <cell r="D105" t="str">
            <v/>
          </cell>
          <cell r="E105">
            <v>2159</v>
          </cell>
          <cell r="F105">
            <v>0</v>
          </cell>
          <cell r="G105">
            <v>0</v>
          </cell>
          <cell r="H105">
            <v>0</v>
          </cell>
          <cell r="I105">
            <v>0</v>
          </cell>
          <cell r="J105">
            <v>0</v>
          </cell>
          <cell r="K105">
            <v>0</v>
          </cell>
          <cell r="L105">
            <v>0</v>
          </cell>
          <cell r="M105">
            <v>0</v>
          </cell>
          <cell r="N105">
            <v>0</v>
          </cell>
          <cell r="O105">
            <v>19</v>
          </cell>
          <cell r="P105">
            <v>15</v>
          </cell>
          <cell r="Q105">
            <v>16</v>
          </cell>
          <cell r="R105">
            <v>15</v>
          </cell>
          <cell r="S105">
            <v>18</v>
          </cell>
          <cell r="T105">
            <v>15</v>
          </cell>
          <cell r="U105">
            <v>5</v>
          </cell>
          <cell r="V105">
            <v>1</v>
          </cell>
          <cell r="W105">
            <v>5</v>
          </cell>
          <cell r="X105">
            <v>7</v>
          </cell>
          <cell r="Y105">
            <v>0</v>
          </cell>
          <cell r="Z105">
            <v>0</v>
          </cell>
          <cell r="AA105">
            <v>0</v>
          </cell>
          <cell r="AB105">
            <v>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116</v>
          </cell>
          <cell r="BO105">
            <v>116</v>
          </cell>
          <cell r="BP105">
            <v>116</v>
          </cell>
          <cell r="BQ105">
            <v>116</v>
          </cell>
          <cell r="BR105" t="str">
            <v>ELDC</v>
          </cell>
        </row>
        <row r="106">
          <cell r="A106" t="str">
            <v>E3050</v>
          </cell>
          <cell r="B106">
            <v>5217</v>
          </cell>
          <cell r="C106" t="str">
            <v>Grimoldby Primary School</v>
          </cell>
          <cell r="D106" t="str">
            <v/>
          </cell>
          <cell r="E106">
            <v>5217</v>
          </cell>
          <cell r="F106">
            <v>0</v>
          </cell>
          <cell r="G106">
            <v>0</v>
          </cell>
          <cell r="H106">
            <v>0</v>
          </cell>
          <cell r="I106">
            <v>0</v>
          </cell>
          <cell r="J106">
            <v>0</v>
          </cell>
          <cell r="K106">
            <v>0</v>
          </cell>
          <cell r="L106">
            <v>0</v>
          </cell>
          <cell r="M106">
            <v>0</v>
          </cell>
          <cell r="N106">
            <v>0</v>
          </cell>
          <cell r="O106">
            <v>28</v>
          </cell>
          <cell r="P106">
            <v>25</v>
          </cell>
          <cell r="Q106">
            <v>25</v>
          </cell>
          <cell r="R106">
            <v>24</v>
          </cell>
          <cell r="S106">
            <v>26</v>
          </cell>
          <cell r="T106">
            <v>24</v>
          </cell>
          <cell r="U106">
            <v>6</v>
          </cell>
          <cell r="V106">
            <v>7</v>
          </cell>
          <cell r="W106">
            <v>10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C106">
            <v>0</v>
          </cell>
          <cell r="BD106">
            <v>0</v>
          </cell>
          <cell r="BE106">
            <v>0</v>
          </cell>
          <cell r="BF106">
            <v>0</v>
          </cell>
          <cell r="BG106">
            <v>0</v>
          </cell>
          <cell r="BH106">
            <v>0</v>
          </cell>
          <cell r="BI106">
            <v>0</v>
          </cell>
          <cell r="BJ106">
            <v>3</v>
          </cell>
          <cell r="BK106">
            <v>5</v>
          </cell>
          <cell r="BL106">
            <v>10</v>
          </cell>
          <cell r="BM106">
            <v>7</v>
          </cell>
          <cell r="BN106">
            <v>200</v>
          </cell>
          <cell r="BO106">
            <v>187.5</v>
          </cell>
          <cell r="BP106">
            <v>175</v>
          </cell>
          <cell r="BQ106">
            <v>175</v>
          </cell>
          <cell r="BR106" t="str">
            <v>ELDC</v>
          </cell>
        </row>
        <row r="107">
          <cell r="A107" t="str">
            <v>E3090</v>
          </cell>
          <cell r="B107">
            <v>3124</v>
          </cell>
          <cell r="C107" t="str">
            <v>Hackthorn CE Primary School</v>
          </cell>
          <cell r="D107" t="str">
            <v/>
          </cell>
          <cell r="E107">
            <v>3124</v>
          </cell>
          <cell r="F107">
            <v>0</v>
          </cell>
          <cell r="G107">
            <v>0</v>
          </cell>
          <cell r="H107">
            <v>0</v>
          </cell>
          <cell r="I107">
            <v>0</v>
          </cell>
          <cell r="J107">
            <v>0</v>
          </cell>
          <cell r="K107">
            <v>0</v>
          </cell>
          <cell r="L107">
            <v>0</v>
          </cell>
          <cell r="M107">
            <v>0</v>
          </cell>
          <cell r="N107">
            <v>0</v>
          </cell>
          <cell r="O107">
            <v>4</v>
          </cell>
          <cell r="P107">
            <v>13</v>
          </cell>
          <cell r="Q107">
            <v>8</v>
          </cell>
          <cell r="R107">
            <v>11</v>
          </cell>
          <cell r="S107">
            <v>6</v>
          </cell>
          <cell r="T107">
            <v>3</v>
          </cell>
          <cell r="U107">
            <v>1</v>
          </cell>
          <cell r="V107">
            <v>2</v>
          </cell>
          <cell r="W107">
            <v>7</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55</v>
          </cell>
          <cell r="BO107">
            <v>55</v>
          </cell>
          <cell r="BP107">
            <v>55</v>
          </cell>
          <cell r="BQ107">
            <v>55</v>
          </cell>
          <cell r="BR107" t="str">
            <v>WLDC</v>
          </cell>
        </row>
        <row r="108">
          <cell r="A108" t="str">
            <v>E3110</v>
          </cell>
          <cell r="B108">
            <v>3125</v>
          </cell>
          <cell r="C108" t="str">
            <v>Halton Holegate CE Primary School</v>
          </cell>
          <cell r="D108" t="str">
            <v/>
          </cell>
          <cell r="E108">
            <v>3125</v>
          </cell>
          <cell r="F108">
            <v>0</v>
          </cell>
          <cell r="G108">
            <v>0</v>
          </cell>
          <cell r="H108">
            <v>0</v>
          </cell>
          <cell r="I108">
            <v>0</v>
          </cell>
          <cell r="J108">
            <v>0</v>
          </cell>
          <cell r="K108">
            <v>0</v>
          </cell>
          <cell r="L108">
            <v>0</v>
          </cell>
          <cell r="M108">
            <v>0</v>
          </cell>
          <cell r="N108">
            <v>0</v>
          </cell>
          <cell r="O108">
            <v>15</v>
          </cell>
          <cell r="P108">
            <v>12</v>
          </cell>
          <cell r="Q108">
            <v>5</v>
          </cell>
          <cell r="R108">
            <v>9</v>
          </cell>
          <cell r="S108">
            <v>8</v>
          </cell>
          <cell r="T108">
            <v>8</v>
          </cell>
          <cell r="U108">
            <v>2</v>
          </cell>
          <cell r="V108">
            <v>2</v>
          </cell>
          <cell r="W108">
            <v>5</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66</v>
          </cell>
          <cell r="BO108">
            <v>66</v>
          </cell>
          <cell r="BP108">
            <v>66</v>
          </cell>
          <cell r="BQ108">
            <v>66</v>
          </cell>
          <cell r="BR108" t="str">
            <v>ELDC</v>
          </cell>
        </row>
        <row r="109">
          <cell r="A109" t="str">
            <v>E3120</v>
          </cell>
          <cell r="B109">
            <v>3031</v>
          </cell>
          <cell r="C109" t="str">
            <v>Harlaxton CE Primary School</v>
          </cell>
          <cell r="D109" t="str">
            <v/>
          </cell>
          <cell r="E109">
            <v>3031</v>
          </cell>
          <cell r="F109">
            <v>0</v>
          </cell>
          <cell r="G109">
            <v>0</v>
          </cell>
          <cell r="H109">
            <v>0</v>
          </cell>
          <cell r="I109">
            <v>0</v>
          </cell>
          <cell r="J109">
            <v>0</v>
          </cell>
          <cell r="K109">
            <v>0</v>
          </cell>
          <cell r="L109">
            <v>0</v>
          </cell>
          <cell r="M109">
            <v>1</v>
          </cell>
          <cell r="N109">
            <v>1</v>
          </cell>
          <cell r="O109">
            <v>28</v>
          </cell>
          <cell r="P109">
            <v>30</v>
          </cell>
          <cell r="Q109">
            <v>29</v>
          </cell>
          <cell r="R109">
            <v>23</v>
          </cell>
          <cell r="S109">
            <v>25</v>
          </cell>
          <cell r="T109">
            <v>15</v>
          </cell>
          <cell r="U109">
            <v>10</v>
          </cell>
          <cell r="V109">
            <v>7</v>
          </cell>
          <cell r="W109">
            <v>13</v>
          </cell>
          <cell r="X109">
            <v>4</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C109">
            <v>0</v>
          </cell>
          <cell r="BD109">
            <v>0</v>
          </cell>
          <cell r="BE109">
            <v>0</v>
          </cell>
          <cell r="BF109">
            <v>0</v>
          </cell>
          <cell r="BG109">
            <v>0</v>
          </cell>
          <cell r="BH109">
            <v>0</v>
          </cell>
          <cell r="BI109">
            <v>0</v>
          </cell>
          <cell r="BJ109">
            <v>6</v>
          </cell>
          <cell r="BK109">
            <v>0</v>
          </cell>
          <cell r="BL109">
            <v>0</v>
          </cell>
          <cell r="BM109">
            <v>0</v>
          </cell>
          <cell r="BN109">
            <v>192</v>
          </cell>
          <cell r="BO109">
            <v>189</v>
          </cell>
          <cell r="BP109">
            <v>186</v>
          </cell>
          <cell r="BQ109">
            <v>186</v>
          </cell>
          <cell r="BR109" t="str">
            <v>SKDC</v>
          </cell>
        </row>
        <row r="110">
          <cell r="A110" t="str">
            <v>E3150</v>
          </cell>
          <cell r="B110">
            <v>3033</v>
          </cell>
          <cell r="C110" t="str">
            <v>Heckington St Andrew's CE Primary School</v>
          </cell>
          <cell r="D110" t="str">
            <v/>
          </cell>
          <cell r="E110">
            <v>3033</v>
          </cell>
          <cell r="F110">
            <v>0</v>
          </cell>
          <cell r="G110">
            <v>0</v>
          </cell>
          <cell r="H110">
            <v>0</v>
          </cell>
          <cell r="I110">
            <v>0</v>
          </cell>
          <cell r="J110">
            <v>0</v>
          </cell>
          <cell r="K110">
            <v>0</v>
          </cell>
          <cell r="L110">
            <v>0</v>
          </cell>
          <cell r="M110">
            <v>0</v>
          </cell>
          <cell r="N110">
            <v>0</v>
          </cell>
          <cell r="O110">
            <v>22</v>
          </cell>
          <cell r="P110">
            <v>25</v>
          </cell>
          <cell r="Q110">
            <v>23</v>
          </cell>
          <cell r="R110">
            <v>30</v>
          </cell>
          <cell r="S110">
            <v>28</v>
          </cell>
          <cell r="T110">
            <v>31</v>
          </cell>
          <cell r="U110">
            <v>6</v>
          </cell>
          <cell r="V110">
            <v>5</v>
          </cell>
          <cell r="W110">
            <v>13</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183</v>
          </cell>
          <cell r="BO110">
            <v>183</v>
          </cell>
          <cell r="BP110">
            <v>183</v>
          </cell>
          <cell r="BQ110">
            <v>183</v>
          </cell>
          <cell r="BR110" t="str">
            <v>NKDC</v>
          </cell>
        </row>
        <row r="111">
          <cell r="A111" t="str">
            <v>E3170</v>
          </cell>
          <cell r="B111">
            <v>2075</v>
          </cell>
          <cell r="C111" t="str">
            <v>Heighington Millfield Primary School</v>
          </cell>
          <cell r="D111" t="str">
            <v/>
          </cell>
          <cell r="E111">
            <v>2075</v>
          </cell>
          <cell r="F111">
            <v>0</v>
          </cell>
          <cell r="G111">
            <v>0</v>
          </cell>
          <cell r="H111">
            <v>0</v>
          </cell>
          <cell r="I111">
            <v>0</v>
          </cell>
          <cell r="J111">
            <v>0</v>
          </cell>
          <cell r="K111">
            <v>0</v>
          </cell>
          <cell r="L111">
            <v>0</v>
          </cell>
          <cell r="M111">
            <v>0</v>
          </cell>
          <cell r="N111">
            <v>0</v>
          </cell>
          <cell r="O111">
            <v>33</v>
          </cell>
          <cell r="P111">
            <v>32</v>
          </cell>
          <cell r="Q111">
            <v>34</v>
          </cell>
          <cell r="R111">
            <v>32</v>
          </cell>
          <cell r="S111">
            <v>30</v>
          </cell>
          <cell r="T111">
            <v>26</v>
          </cell>
          <cell r="U111">
            <v>6</v>
          </cell>
          <cell r="V111">
            <v>7</v>
          </cell>
          <cell r="W111">
            <v>16</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216</v>
          </cell>
          <cell r="BO111">
            <v>216</v>
          </cell>
          <cell r="BP111">
            <v>216</v>
          </cell>
          <cell r="BQ111">
            <v>216</v>
          </cell>
          <cell r="BR111" t="str">
            <v>NKDC</v>
          </cell>
        </row>
        <row r="112">
          <cell r="A112" t="str">
            <v>E3190</v>
          </cell>
          <cell r="B112">
            <v>2025</v>
          </cell>
          <cell r="C112" t="str">
            <v>Helpringham School</v>
          </cell>
          <cell r="D112" t="str">
            <v/>
          </cell>
          <cell r="E112">
            <v>2025</v>
          </cell>
          <cell r="F112">
            <v>0</v>
          </cell>
          <cell r="G112">
            <v>0</v>
          </cell>
          <cell r="H112">
            <v>0</v>
          </cell>
          <cell r="I112">
            <v>0</v>
          </cell>
          <cell r="J112">
            <v>0</v>
          </cell>
          <cell r="K112">
            <v>0</v>
          </cell>
          <cell r="L112">
            <v>0</v>
          </cell>
          <cell r="M112">
            <v>0</v>
          </cell>
          <cell r="N112">
            <v>0</v>
          </cell>
          <cell r="O112">
            <v>17</v>
          </cell>
          <cell r="P112">
            <v>19</v>
          </cell>
          <cell r="Q112">
            <v>29</v>
          </cell>
          <cell r="R112">
            <v>17</v>
          </cell>
          <cell r="S112">
            <v>18</v>
          </cell>
          <cell r="T112">
            <v>16</v>
          </cell>
          <cell r="U112">
            <v>4</v>
          </cell>
          <cell r="V112">
            <v>5</v>
          </cell>
          <cell r="W112">
            <v>7</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1</v>
          </cell>
          <cell r="AU112">
            <v>5</v>
          </cell>
          <cell r="AV112">
            <v>2</v>
          </cell>
          <cell r="AW112">
            <v>4</v>
          </cell>
          <cell r="AX112">
            <v>0</v>
          </cell>
          <cell r="AY112">
            <v>0</v>
          </cell>
          <cell r="AZ112">
            <v>0</v>
          </cell>
          <cell r="BA112">
            <v>0</v>
          </cell>
          <cell r="BB112">
            <v>0</v>
          </cell>
          <cell r="BC112">
            <v>0</v>
          </cell>
          <cell r="BD112">
            <v>0</v>
          </cell>
          <cell r="BE112">
            <v>0</v>
          </cell>
          <cell r="BF112">
            <v>0</v>
          </cell>
          <cell r="BG112">
            <v>0</v>
          </cell>
          <cell r="BH112">
            <v>0</v>
          </cell>
          <cell r="BI112">
            <v>0</v>
          </cell>
          <cell r="BJ112">
            <v>0</v>
          </cell>
          <cell r="BK112">
            <v>0</v>
          </cell>
          <cell r="BL112">
            <v>0</v>
          </cell>
          <cell r="BM112">
            <v>0</v>
          </cell>
          <cell r="BN112">
            <v>144</v>
          </cell>
          <cell r="BO112">
            <v>138</v>
          </cell>
          <cell r="BP112">
            <v>144</v>
          </cell>
          <cell r="BQ112">
            <v>138</v>
          </cell>
          <cell r="BR112" t="str">
            <v>NKDC</v>
          </cell>
        </row>
        <row r="113">
          <cell r="A113" t="str">
            <v>E3200</v>
          </cell>
          <cell r="B113">
            <v>2210</v>
          </cell>
          <cell r="C113" t="str">
            <v>Hemswell Cliff Primary School</v>
          </cell>
          <cell r="D113" t="str">
            <v/>
          </cell>
          <cell r="E113">
            <v>2210</v>
          </cell>
          <cell r="F113">
            <v>0</v>
          </cell>
          <cell r="G113">
            <v>0</v>
          </cell>
          <cell r="H113">
            <v>0</v>
          </cell>
          <cell r="I113">
            <v>0</v>
          </cell>
          <cell r="J113">
            <v>0</v>
          </cell>
          <cell r="K113">
            <v>0</v>
          </cell>
          <cell r="L113">
            <v>0</v>
          </cell>
          <cell r="M113">
            <v>0</v>
          </cell>
          <cell r="N113">
            <v>0</v>
          </cell>
          <cell r="O113">
            <v>6</v>
          </cell>
          <cell r="P113">
            <v>15</v>
          </cell>
          <cell r="Q113">
            <v>8</v>
          </cell>
          <cell r="R113">
            <v>16</v>
          </cell>
          <cell r="S113">
            <v>10</v>
          </cell>
          <cell r="T113">
            <v>13</v>
          </cell>
          <cell r="U113">
            <v>2</v>
          </cell>
          <cell r="V113">
            <v>2</v>
          </cell>
          <cell r="W113">
            <v>2</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74</v>
          </cell>
          <cell r="BO113">
            <v>74</v>
          </cell>
          <cell r="BP113">
            <v>74</v>
          </cell>
          <cell r="BQ113">
            <v>74</v>
          </cell>
          <cell r="BR113" t="str">
            <v>WLDC</v>
          </cell>
        </row>
        <row r="114">
          <cell r="A114" t="str">
            <v>E3210</v>
          </cell>
          <cell r="B114">
            <v>2161</v>
          </cell>
          <cell r="C114" t="str">
            <v>Hogsthorpe Community Primary School</v>
          </cell>
          <cell r="D114" t="str">
            <v/>
          </cell>
          <cell r="E114">
            <v>2161</v>
          </cell>
          <cell r="F114">
            <v>0</v>
          </cell>
          <cell r="G114">
            <v>0</v>
          </cell>
          <cell r="H114">
            <v>0</v>
          </cell>
          <cell r="I114">
            <v>0</v>
          </cell>
          <cell r="J114">
            <v>0</v>
          </cell>
          <cell r="K114">
            <v>0</v>
          </cell>
          <cell r="L114">
            <v>0</v>
          </cell>
          <cell r="M114">
            <v>0</v>
          </cell>
          <cell r="N114">
            <v>0</v>
          </cell>
          <cell r="O114">
            <v>16</v>
          </cell>
          <cell r="P114">
            <v>14</v>
          </cell>
          <cell r="Q114">
            <v>12</v>
          </cell>
          <cell r="R114">
            <v>5</v>
          </cell>
          <cell r="S114">
            <v>5</v>
          </cell>
          <cell r="T114">
            <v>2</v>
          </cell>
          <cell r="U114">
            <v>2</v>
          </cell>
          <cell r="V114">
            <v>1</v>
          </cell>
          <cell r="W114">
            <v>4</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61</v>
          </cell>
          <cell r="BO114">
            <v>61</v>
          </cell>
          <cell r="BP114">
            <v>61</v>
          </cell>
          <cell r="BQ114">
            <v>61</v>
          </cell>
          <cell r="BR114" t="str">
            <v>ELDC</v>
          </cell>
        </row>
        <row r="115">
          <cell r="A115" t="str">
            <v>E3220</v>
          </cell>
          <cell r="B115">
            <v>2092</v>
          </cell>
          <cell r="C115" t="str">
            <v>Holbeach Bank Primary School</v>
          </cell>
          <cell r="D115" t="str">
            <v/>
          </cell>
          <cell r="E115">
            <v>2092</v>
          </cell>
          <cell r="F115">
            <v>0</v>
          </cell>
          <cell r="G115">
            <v>0</v>
          </cell>
          <cell r="H115">
            <v>0</v>
          </cell>
          <cell r="I115">
            <v>0</v>
          </cell>
          <cell r="J115">
            <v>0</v>
          </cell>
          <cell r="K115">
            <v>0</v>
          </cell>
          <cell r="L115">
            <v>0</v>
          </cell>
          <cell r="M115">
            <v>0</v>
          </cell>
          <cell r="N115">
            <v>0</v>
          </cell>
          <cell r="O115">
            <v>16</v>
          </cell>
          <cell r="P115">
            <v>12</v>
          </cell>
          <cell r="Q115">
            <v>12</v>
          </cell>
          <cell r="R115">
            <v>7</v>
          </cell>
          <cell r="S115">
            <v>9</v>
          </cell>
          <cell r="T115">
            <v>6</v>
          </cell>
          <cell r="U115">
            <v>4</v>
          </cell>
          <cell r="V115">
            <v>3</v>
          </cell>
          <cell r="W115">
            <v>1</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70</v>
          </cell>
          <cell r="BO115">
            <v>70</v>
          </cell>
          <cell r="BP115">
            <v>70</v>
          </cell>
          <cell r="BQ115">
            <v>70</v>
          </cell>
          <cell r="BR115" t="str">
            <v>SHDC</v>
          </cell>
        </row>
        <row r="116">
          <cell r="A116" t="str">
            <v>E3240</v>
          </cell>
          <cell r="B116">
            <v>2093</v>
          </cell>
          <cell r="C116" t="str">
            <v>Holbeach Primary School</v>
          </cell>
          <cell r="D116" t="str">
            <v/>
          </cell>
          <cell r="E116">
            <v>2093</v>
          </cell>
          <cell r="F116">
            <v>0</v>
          </cell>
          <cell r="G116">
            <v>0</v>
          </cell>
          <cell r="H116">
            <v>0</v>
          </cell>
          <cell r="I116">
            <v>0</v>
          </cell>
          <cell r="J116">
            <v>0</v>
          </cell>
          <cell r="K116">
            <v>0</v>
          </cell>
          <cell r="L116">
            <v>0</v>
          </cell>
          <cell r="M116">
            <v>0</v>
          </cell>
          <cell r="N116">
            <v>0</v>
          </cell>
          <cell r="O116">
            <v>56</v>
          </cell>
          <cell r="P116">
            <v>46</v>
          </cell>
          <cell r="Q116">
            <v>45</v>
          </cell>
          <cell r="R116">
            <v>42</v>
          </cell>
          <cell r="S116">
            <v>39</v>
          </cell>
          <cell r="T116">
            <v>38</v>
          </cell>
          <cell r="U116">
            <v>17</v>
          </cell>
          <cell r="V116">
            <v>2</v>
          </cell>
          <cell r="W116">
            <v>10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0</v>
          </cell>
          <cell r="AU116">
            <v>0</v>
          </cell>
          <cell r="AV116">
            <v>0</v>
          </cell>
          <cell r="AW116">
            <v>0</v>
          </cell>
          <cell r="AX116">
            <v>0</v>
          </cell>
          <cell r="AY116">
            <v>0</v>
          </cell>
          <cell r="AZ116">
            <v>0</v>
          </cell>
          <cell r="BA116">
            <v>0</v>
          </cell>
          <cell r="BB116">
            <v>0</v>
          </cell>
          <cell r="BC116">
            <v>0</v>
          </cell>
          <cell r="BD116">
            <v>0</v>
          </cell>
          <cell r="BE116">
            <v>0</v>
          </cell>
          <cell r="BF116">
            <v>0</v>
          </cell>
          <cell r="BG116">
            <v>0</v>
          </cell>
          <cell r="BH116">
            <v>0</v>
          </cell>
          <cell r="BI116">
            <v>0</v>
          </cell>
          <cell r="BJ116">
            <v>0</v>
          </cell>
          <cell r="BK116">
            <v>0</v>
          </cell>
          <cell r="BL116">
            <v>0</v>
          </cell>
          <cell r="BM116">
            <v>0</v>
          </cell>
          <cell r="BN116">
            <v>295</v>
          </cell>
          <cell r="BO116">
            <v>295</v>
          </cell>
          <cell r="BP116">
            <v>295</v>
          </cell>
          <cell r="BQ116">
            <v>295</v>
          </cell>
          <cell r="BR116" t="str">
            <v>SHDC</v>
          </cell>
        </row>
        <row r="117">
          <cell r="A117" t="str">
            <v>E3250</v>
          </cell>
          <cell r="B117">
            <v>3089</v>
          </cell>
          <cell r="C117" t="str">
            <v>Holbeach St Mark's CE Primary School</v>
          </cell>
          <cell r="D117" t="str">
            <v/>
          </cell>
          <cell r="E117">
            <v>3089</v>
          </cell>
          <cell r="F117">
            <v>0</v>
          </cell>
          <cell r="G117">
            <v>0</v>
          </cell>
          <cell r="H117">
            <v>0</v>
          </cell>
          <cell r="I117">
            <v>0</v>
          </cell>
          <cell r="J117">
            <v>0</v>
          </cell>
          <cell r="K117">
            <v>0</v>
          </cell>
          <cell r="L117">
            <v>0</v>
          </cell>
          <cell r="M117">
            <v>0</v>
          </cell>
          <cell r="N117">
            <v>0</v>
          </cell>
          <cell r="O117">
            <v>8</v>
          </cell>
          <cell r="P117">
            <v>5</v>
          </cell>
          <cell r="Q117">
            <v>5</v>
          </cell>
          <cell r="R117">
            <v>4</v>
          </cell>
          <cell r="S117">
            <v>9</v>
          </cell>
          <cell r="T117">
            <v>8</v>
          </cell>
          <cell r="U117">
            <v>1</v>
          </cell>
          <cell r="V117">
            <v>2</v>
          </cell>
          <cell r="W117">
            <v>1</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0</v>
          </cell>
          <cell r="AU117">
            <v>0</v>
          </cell>
          <cell r="AV117">
            <v>0</v>
          </cell>
          <cell r="AW117">
            <v>0</v>
          </cell>
          <cell r="AX117">
            <v>0</v>
          </cell>
          <cell r="AY117">
            <v>0</v>
          </cell>
          <cell r="AZ117">
            <v>0</v>
          </cell>
          <cell r="BA117">
            <v>0</v>
          </cell>
          <cell r="BB117">
            <v>0</v>
          </cell>
          <cell r="BC117">
            <v>0</v>
          </cell>
          <cell r="BD117">
            <v>0</v>
          </cell>
          <cell r="BE117">
            <v>0</v>
          </cell>
          <cell r="BF117">
            <v>0</v>
          </cell>
          <cell r="BG117">
            <v>0</v>
          </cell>
          <cell r="BH117">
            <v>0</v>
          </cell>
          <cell r="BI117">
            <v>0</v>
          </cell>
          <cell r="BJ117">
            <v>0</v>
          </cell>
          <cell r="BK117">
            <v>0</v>
          </cell>
          <cell r="BL117">
            <v>0</v>
          </cell>
          <cell r="BM117">
            <v>0</v>
          </cell>
          <cell r="BN117">
            <v>43</v>
          </cell>
          <cell r="BO117">
            <v>43</v>
          </cell>
          <cell r="BP117">
            <v>43</v>
          </cell>
          <cell r="BQ117">
            <v>43</v>
          </cell>
          <cell r="BR117" t="str">
            <v>SHDC</v>
          </cell>
        </row>
        <row r="118">
          <cell r="A118" t="str">
            <v>E3260</v>
          </cell>
          <cell r="B118">
            <v>3167</v>
          </cell>
          <cell r="C118" t="str">
            <v>Holbeach William Stukeley VA Primary School</v>
          </cell>
          <cell r="D118" t="str">
            <v/>
          </cell>
          <cell r="E118">
            <v>3167</v>
          </cell>
          <cell r="F118">
            <v>0</v>
          </cell>
          <cell r="G118">
            <v>0</v>
          </cell>
          <cell r="H118">
            <v>0</v>
          </cell>
          <cell r="I118">
            <v>0</v>
          </cell>
          <cell r="J118">
            <v>0</v>
          </cell>
          <cell r="K118">
            <v>0</v>
          </cell>
          <cell r="L118">
            <v>0</v>
          </cell>
          <cell r="M118">
            <v>0</v>
          </cell>
          <cell r="N118">
            <v>2</v>
          </cell>
          <cell r="O118">
            <v>39</v>
          </cell>
          <cell r="P118">
            <v>38</v>
          </cell>
          <cell r="Q118">
            <v>37</v>
          </cell>
          <cell r="R118">
            <v>39</v>
          </cell>
          <cell r="S118">
            <v>40</v>
          </cell>
          <cell r="T118">
            <v>38</v>
          </cell>
          <cell r="U118">
            <v>12</v>
          </cell>
          <cell r="V118">
            <v>5</v>
          </cell>
          <cell r="W118">
            <v>13</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cell r="BA118">
            <v>0</v>
          </cell>
          <cell r="BB118">
            <v>0</v>
          </cell>
          <cell r="BC118">
            <v>0</v>
          </cell>
          <cell r="BD118">
            <v>0</v>
          </cell>
          <cell r="BE118">
            <v>0</v>
          </cell>
          <cell r="BF118">
            <v>0</v>
          </cell>
          <cell r="BG118">
            <v>0</v>
          </cell>
          <cell r="BH118">
            <v>0</v>
          </cell>
          <cell r="BI118">
            <v>0</v>
          </cell>
          <cell r="BJ118">
            <v>0</v>
          </cell>
          <cell r="BK118">
            <v>0</v>
          </cell>
          <cell r="BL118">
            <v>0</v>
          </cell>
          <cell r="BM118">
            <v>0</v>
          </cell>
          <cell r="BN118">
            <v>263</v>
          </cell>
          <cell r="BO118">
            <v>263</v>
          </cell>
          <cell r="BP118">
            <v>263</v>
          </cell>
          <cell r="BQ118">
            <v>263</v>
          </cell>
          <cell r="BR118" t="str">
            <v>SHDC</v>
          </cell>
        </row>
        <row r="119">
          <cell r="A119" t="str">
            <v>E3270</v>
          </cell>
          <cell r="B119">
            <v>2229</v>
          </cell>
          <cell r="C119" t="str">
            <v>Holton Le Clay Junior School</v>
          </cell>
          <cell r="D119" t="str">
            <v/>
          </cell>
          <cell r="E119">
            <v>2229</v>
          </cell>
          <cell r="F119">
            <v>0</v>
          </cell>
          <cell r="G119">
            <v>0</v>
          </cell>
          <cell r="H119">
            <v>0</v>
          </cell>
          <cell r="I119">
            <v>0</v>
          </cell>
          <cell r="J119">
            <v>0</v>
          </cell>
          <cell r="K119">
            <v>0</v>
          </cell>
          <cell r="L119">
            <v>0</v>
          </cell>
          <cell r="M119">
            <v>0</v>
          </cell>
          <cell r="N119">
            <v>0</v>
          </cell>
          <cell r="O119">
            <v>34</v>
          </cell>
          <cell r="P119">
            <v>43</v>
          </cell>
          <cell r="Q119">
            <v>40</v>
          </cell>
          <cell r="R119">
            <v>40</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0</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157</v>
          </cell>
          <cell r="BO119">
            <v>157</v>
          </cell>
          <cell r="BP119">
            <v>157</v>
          </cell>
          <cell r="BQ119">
            <v>157</v>
          </cell>
          <cell r="BR119" t="str">
            <v>ELDC</v>
          </cell>
        </row>
        <row r="120">
          <cell r="A120" t="str">
            <v>E3280</v>
          </cell>
          <cell r="B120">
            <v>2162</v>
          </cell>
          <cell r="C120" t="str">
            <v>Holton-le-Clay Infants' School</v>
          </cell>
          <cell r="D120" t="str">
            <v/>
          </cell>
          <cell r="E120">
            <v>2162</v>
          </cell>
          <cell r="F120">
            <v>0</v>
          </cell>
          <cell r="G120">
            <v>0</v>
          </cell>
          <cell r="H120">
            <v>0</v>
          </cell>
          <cell r="I120">
            <v>0</v>
          </cell>
          <cell r="J120">
            <v>0</v>
          </cell>
          <cell r="K120">
            <v>0</v>
          </cell>
          <cell r="L120">
            <v>0</v>
          </cell>
          <cell r="M120">
            <v>0</v>
          </cell>
          <cell r="N120">
            <v>0</v>
          </cell>
          <cell r="O120">
            <v>0</v>
          </cell>
          <cell r="P120">
            <v>0</v>
          </cell>
          <cell r="Q120">
            <v>0</v>
          </cell>
          <cell r="R120">
            <v>2</v>
          </cell>
          <cell r="S120">
            <v>40</v>
          </cell>
          <cell r="T120">
            <v>32</v>
          </cell>
          <cell r="U120">
            <v>9</v>
          </cell>
          <cell r="V120">
            <v>5</v>
          </cell>
          <cell r="W120">
            <v>11</v>
          </cell>
          <cell r="X120">
            <v>0</v>
          </cell>
          <cell r="Y120">
            <v>0</v>
          </cell>
          <cell r="Z120">
            <v>0</v>
          </cell>
          <cell r="AA120">
            <v>0</v>
          </cell>
          <cell r="AB120">
            <v>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99</v>
          </cell>
          <cell r="BO120">
            <v>99</v>
          </cell>
          <cell r="BP120">
            <v>99</v>
          </cell>
          <cell r="BQ120">
            <v>99</v>
          </cell>
          <cell r="BR120" t="str">
            <v>ELDC</v>
          </cell>
        </row>
        <row r="121">
          <cell r="A121" t="str">
            <v>E3300</v>
          </cell>
          <cell r="B121">
            <v>3317</v>
          </cell>
          <cell r="C121" t="str">
            <v>Horbling Brown's CE Primary School</v>
          </cell>
          <cell r="D121" t="str">
            <v/>
          </cell>
          <cell r="E121">
            <v>3317</v>
          </cell>
          <cell r="F121">
            <v>0</v>
          </cell>
          <cell r="G121">
            <v>0</v>
          </cell>
          <cell r="H121">
            <v>0</v>
          </cell>
          <cell r="I121">
            <v>0</v>
          </cell>
          <cell r="J121">
            <v>0</v>
          </cell>
          <cell r="K121">
            <v>0</v>
          </cell>
          <cell r="L121">
            <v>0</v>
          </cell>
          <cell r="M121">
            <v>0</v>
          </cell>
          <cell r="N121">
            <v>0</v>
          </cell>
          <cell r="O121">
            <v>12</v>
          </cell>
          <cell r="P121">
            <v>18</v>
          </cell>
          <cell r="Q121">
            <v>9</v>
          </cell>
          <cell r="R121">
            <v>18</v>
          </cell>
          <cell r="S121">
            <v>9</v>
          </cell>
          <cell r="T121">
            <v>15</v>
          </cell>
          <cell r="U121">
            <v>4</v>
          </cell>
          <cell r="V121">
            <v>5</v>
          </cell>
          <cell r="W121">
            <v>2</v>
          </cell>
          <cell r="X121">
            <v>3</v>
          </cell>
          <cell r="Y121">
            <v>0</v>
          </cell>
          <cell r="Z121">
            <v>0</v>
          </cell>
          <cell r="AA121">
            <v>0</v>
          </cell>
          <cell r="AB121">
            <v>0</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0</v>
          </cell>
          <cell r="AU121">
            <v>0</v>
          </cell>
          <cell r="AV121">
            <v>0</v>
          </cell>
          <cell r="AW121">
            <v>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0</v>
          </cell>
          <cell r="BN121">
            <v>95</v>
          </cell>
          <cell r="BO121">
            <v>95</v>
          </cell>
          <cell r="BP121">
            <v>95</v>
          </cell>
          <cell r="BQ121">
            <v>95</v>
          </cell>
          <cell r="BR121" t="str">
            <v>SKDC</v>
          </cell>
        </row>
        <row r="122">
          <cell r="A122" t="str">
            <v>E3330</v>
          </cell>
          <cell r="B122">
            <v>2244</v>
          </cell>
          <cell r="C122" t="str">
            <v>Horncastle Community Primary School</v>
          </cell>
          <cell r="D122" t="str">
            <v/>
          </cell>
          <cell r="E122">
            <v>2244</v>
          </cell>
          <cell r="F122">
            <v>0</v>
          </cell>
          <cell r="G122">
            <v>0</v>
          </cell>
          <cell r="H122">
            <v>0</v>
          </cell>
          <cell r="I122">
            <v>0</v>
          </cell>
          <cell r="J122">
            <v>0</v>
          </cell>
          <cell r="K122">
            <v>0</v>
          </cell>
          <cell r="L122">
            <v>0</v>
          </cell>
          <cell r="M122">
            <v>0</v>
          </cell>
          <cell r="N122">
            <v>0</v>
          </cell>
          <cell r="O122">
            <v>86</v>
          </cell>
          <cell r="P122">
            <v>69</v>
          </cell>
          <cell r="Q122">
            <v>83</v>
          </cell>
          <cell r="R122">
            <v>60</v>
          </cell>
          <cell r="S122">
            <v>74</v>
          </cell>
          <cell r="T122">
            <v>61</v>
          </cell>
          <cell r="U122">
            <v>17</v>
          </cell>
          <cell r="V122">
            <v>17</v>
          </cell>
          <cell r="W122">
            <v>35</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18</v>
          </cell>
          <cell r="BK122">
            <v>12</v>
          </cell>
          <cell r="BL122">
            <v>22</v>
          </cell>
          <cell r="BM122">
            <v>0</v>
          </cell>
          <cell r="BN122">
            <v>554</v>
          </cell>
          <cell r="BO122">
            <v>528</v>
          </cell>
          <cell r="BP122">
            <v>502</v>
          </cell>
          <cell r="BQ122">
            <v>502</v>
          </cell>
          <cell r="BR122" t="str">
            <v>ELDC</v>
          </cell>
        </row>
        <row r="123">
          <cell r="A123" t="str">
            <v>E3350</v>
          </cell>
          <cell r="B123">
            <v>5209</v>
          </cell>
          <cell r="C123" t="str">
            <v>Huttoft Primary School</v>
          </cell>
          <cell r="D123" t="str">
            <v/>
          </cell>
          <cell r="E123">
            <v>5209</v>
          </cell>
          <cell r="F123">
            <v>0</v>
          </cell>
          <cell r="G123">
            <v>0</v>
          </cell>
          <cell r="H123">
            <v>0</v>
          </cell>
          <cell r="I123">
            <v>0</v>
          </cell>
          <cell r="J123">
            <v>0</v>
          </cell>
          <cell r="K123">
            <v>0</v>
          </cell>
          <cell r="L123">
            <v>0</v>
          </cell>
          <cell r="M123">
            <v>0</v>
          </cell>
          <cell r="N123">
            <v>0</v>
          </cell>
          <cell r="O123">
            <v>27</v>
          </cell>
          <cell r="P123">
            <v>22</v>
          </cell>
          <cell r="Q123">
            <v>26</v>
          </cell>
          <cell r="R123">
            <v>30</v>
          </cell>
          <cell r="S123">
            <v>21</v>
          </cell>
          <cell r="T123">
            <v>18</v>
          </cell>
          <cell r="U123">
            <v>9</v>
          </cell>
          <cell r="V123">
            <v>1</v>
          </cell>
          <cell r="W123">
            <v>9</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0</v>
          </cell>
          <cell r="AU123">
            <v>0</v>
          </cell>
          <cell r="AV123">
            <v>0</v>
          </cell>
          <cell r="AW123">
            <v>0</v>
          </cell>
          <cell r="AX123">
            <v>0</v>
          </cell>
          <cell r="AY123">
            <v>0</v>
          </cell>
          <cell r="AZ123">
            <v>0</v>
          </cell>
          <cell r="BA123">
            <v>0</v>
          </cell>
          <cell r="BB123">
            <v>0</v>
          </cell>
          <cell r="BC123">
            <v>0</v>
          </cell>
          <cell r="BD123">
            <v>0</v>
          </cell>
          <cell r="BE123">
            <v>0</v>
          </cell>
          <cell r="BF123">
            <v>0</v>
          </cell>
          <cell r="BG123">
            <v>0</v>
          </cell>
          <cell r="BH123">
            <v>0</v>
          </cell>
          <cell r="BI123">
            <v>0</v>
          </cell>
          <cell r="BJ123">
            <v>0</v>
          </cell>
          <cell r="BK123">
            <v>0</v>
          </cell>
          <cell r="BL123">
            <v>0</v>
          </cell>
          <cell r="BM123">
            <v>0</v>
          </cell>
          <cell r="BN123">
            <v>163</v>
          </cell>
          <cell r="BO123">
            <v>163</v>
          </cell>
          <cell r="BP123">
            <v>163</v>
          </cell>
          <cell r="BQ123">
            <v>163</v>
          </cell>
          <cell r="BR123" t="str">
            <v>ELDC</v>
          </cell>
        </row>
        <row r="124">
          <cell r="A124" t="str">
            <v>E3360</v>
          </cell>
          <cell r="B124">
            <v>2166</v>
          </cell>
          <cell r="C124" t="str">
            <v>Ingham Primary School</v>
          </cell>
          <cell r="D124" t="str">
            <v/>
          </cell>
          <cell r="E124">
            <v>2166</v>
          </cell>
          <cell r="F124">
            <v>0</v>
          </cell>
          <cell r="G124">
            <v>0</v>
          </cell>
          <cell r="H124">
            <v>0</v>
          </cell>
          <cell r="I124">
            <v>0</v>
          </cell>
          <cell r="J124">
            <v>0</v>
          </cell>
          <cell r="K124">
            <v>0</v>
          </cell>
          <cell r="L124">
            <v>0</v>
          </cell>
          <cell r="M124">
            <v>0</v>
          </cell>
          <cell r="N124">
            <v>0</v>
          </cell>
          <cell r="O124">
            <v>13</v>
          </cell>
          <cell r="P124">
            <v>19</v>
          </cell>
          <cell r="Q124">
            <v>14</v>
          </cell>
          <cell r="R124">
            <v>17</v>
          </cell>
          <cell r="S124">
            <v>13</v>
          </cell>
          <cell r="T124">
            <v>16</v>
          </cell>
          <cell r="U124">
            <v>5</v>
          </cell>
          <cell r="V124">
            <v>4</v>
          </cell>
          <cell r="W124">
            <v>7</v>
          </cell>
          <cell r="X124">
            <v>0</v>
          </cell>
          <cell r="Y124">
            <v>0</v>
          </cell>
          <cell r="Z124">
            <v>0</v>
          </cell>
          <cell r="AA124">
            <v>0</v>
          </cell>
          <cell r="AB124">
            <v>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cell r="AU124">
            <v>0</v>
          </cell>
          <cell r="AV124">
            <v>0</v>
          </cell>
          <cell r="AW124">
            <v>0</v>
          </cell>
          <cell r="AX124">
            <v>0</v>
          </cell>
          <cell r="AY124">
            <v>0</v>
          </cell>
          <cell r="AZ124">
            <v>0</v>
          </cell>
          <cell r="BA124">
            <v>0</v>
          </cell>
          <cell r="BB124">
            <v>0</v>
          </cell>
          <cell r="BC124">
            <v>0</v>
          </cell>
          <cell r="BD124">
            <v>0</v>
          </cell>
          <cell r="BE124">
            <v>0</v>
          </cell>
          <cell r="BF124">
            <v>0</v>
          </cell>
          <cell r="BG124">
            <v>0</v>
          </cell>
          <cell r="BH124">
            <v>0</v>
          </cell>
          <cell r="BI124">
            <v>0</v>
          </cell>
          <cell r="BJ124">
            <v>0</v>
          </cell>
          <cell r="BK124">
            <v>0</v>
          </cell>
          <cell r="BL124">
            <v>0</v>
          </cell>
          <cell r="BM124">
            <v>0</v>
          </cell>
          <cell r="BN124">
            <v>108</v>
          </cell>
          <cell r="BO124">
            <v>108</v>
          </cell>
          <cell r="BP124">
            <v>108</v>
          </cell>
          <cell r="BQ124">
            <v>108</v>
          </cell>
          <cell r="BR124" t="str">
            <v>WLDC</v>
          </cell>
        </row>
        <row r="125">
          <cell r="A125" t="str">
            <v>E3370</v>
          </cell>
          <cell r="B125">
            <v>2167</v>
          </cell>
          <cell r="C125" t="str">
            <v>Ingoldmells Primary School</v>
          </cell>
          <cell r="D125" t="str">
            <v/>
          </cell>
          <cell r="E125">
            <v>2167</v>
          </cell>
          <cell r="F125">
            <v>0</v>
          </cell>
          <cell r="G125">
            <v>0</v>
          </cell>
          <cell r="H125">
            <v>0</v>
          </cell>
          <cell r="I125">
            <v>0</v>
          </cell>
          <cell r="J125">
            <v>0</v>
          </cell>
          <cell r="K125">
            <v>0</v>
          </cell>
          <cell r="L125">
            <v>0</v>
          </cell>
          <cell r="M125">
            <v>0</v>
          </cell>
          <cell r="N125">
            <v>0</v>
          </cell>
          <cell r="O125">
            <v>22</v>
          </cell>
          <cell r="P125">
            <v>20</v>
          </cell>
          <cell r="Q125">
            <v>19</v>
          </cell>
          <cell r="R125">
            <v>15</v>
          </cell>
          <cell r="S125">
            <v>15</v>
          </cell>
          <cell r="T125">
            <v>16</v>
          </cell>
          <cell r="U125">
            <v>8</v>
          </cell>
          <cell r="V125">
            <v>2</v>
          </cell>
          <cell r="W125">
            <v>3</v>
          </cell>
          <cell r="X125">
            <v>0</v>
          </cell>
          <cell r="Y125">
            <v>0</v>
          </cell>
          <cell r="Z125">
            <v>0</v>
          </cell>
          <cell r="AA125">
            <v>0</v>
          </cell>
          <cell r="AB125">
            <v>0</v>
          </cell>
          <cell r="AC125">
            <v>0</v>
          </cell>
          <cell r="AD125">
            <v>0</v>
          </cell>
          <cell r="AE125">
            <v>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0</v>
          </cell>
          <cell r="AU125">
            <v>0</v>
          </cell>
          <cell r="AV125">
            <v>0</v>
          </cell>
          <cell r="AW125">
            <v>0</v>
          </cell>
          <cell r="AX125">
            <v>0</v>
          </cell>
          <cell r="AY125">
            <v>0</v>
          </cell>
          <cell r="AZ125">
            <v>0</v>
          </cell>
          <cell r="BA125">
            <v>0</v>
          </cell>
          <cell r="BB125">
            <v>0</v>
          </cell>
          <cell r="BC125">
            <v>0</v>
          </cell>
          <cell r="BD125">
            <v>0</v>
          </cell>
          <cell r="BE125">
            <v>0</v>
          </cell>
          <cell r="BF125">
            <v>0</v>
          </cell>
          <cell r="BG125">
            <v>0</v>
          </cell>
          <cell r="BH125">
            <v>0</v>
          </cell>
          <cell r="BI125">
            <v>0</v>
          </cell>
          <cell r="BJ125">
            <v>0</v>
          </cell>
          <cell r="BK125">
            <v>0</v>
          </cell>
          <cell r="BL125">
            <v>0</v>
          </cell>
          <cell r="BM125">
            <v>0</v>
          </cell>
          <cell r="BN125">
            <v>120</v>
          </cell>
          <cell r="BO125">
            <v>120</v>
          </cell>
          <cell r="BP125">
            <v>120</v>
          </cell>
          <cell r="BQ125">
            <v>120</v>
          </cell>
          <cell r="BR125" t="str">
            <v>ELDC</v>
          </cell>
        </row>
        <row r="126">
          <cell r="A126" t="str">
            <v>E3390</v>
          </cell>
          <cell r="B126">
            <v>2026</v>
          </cell>
          <cell r="C126" t="str">
            <v>Ingoldsby Primary School</v>
          </cell>
          <cell r="D126" t="str">
            <v/>
          </cell>
          <cell r="E126">
            <v>2026</v>
          </cell>
          <cell r="F126">
            <v>0</v>
          </cell>
          <cell r="G126">
            <v>0</v>
          </cell>
          <cell r="H126">
            <v>0</v>
          </cell>
          <cell r="I126">
            <v>0</v>
          </cell>
          <cell r="J126">
            <v>0</v>
          </cell>
          <cell r="K126">
            <v>0</v>
          </cell>
          <cell r="L126">
            <v>0</v>
          </cell>
          <cell r="M126">
            <v>0</v>
          </cell>
          <cell r="N126">
            <v>0</v>
          </cell>
          <cell r="O126">
            <v>12</v>
          </cell>
          <cell r="P126">
            <v>12</v>
          </cell>
          <cell r="Q126">
            <v>8</v>
          </cell>
          <cell r="R126">
            <v>14</v>
          </cell>
          <cell r="S126">
            <v>13</v>
          </cell>
          <cell r="T126">
            <v>14</v>
          </cell>
          <cell r="U126">
            <v>4</v>
          </cell>
          <cell r="V126">
            <v>3</v>
          </cell>
          <cell r="W126">
            <v>7</v>
          </cell>
          <cell r="X126">
            <v>5</v>
          </cell>
          <cell r="Y126">
            <v>0</v>
          </cell>
          <cell r="Z126">
            <v>0</v>
          </cell>
          <cell r="AA126">
            <v>0</v>
          </cell>
          <cell r="AB126">
            <v>0</v>
          </cell>
          <cell r="AC126">
            <v>0</v>
          </cell>
          <cell r="AD126">
            <v>0</v>
          </cell>
          <cell r="AE126">
            <v>0</v>
          </cell>
          <cell r="AF126">
            <v>0</v>
          </cell>
          <cell r="AG126">
            <v>0</v>
          </cell>
          <cell r="AH126">
            <v>0</v>
          </cell>
          <cell r="AI126">
            <v>0</v>
          </cell>
          <cell r="AJ126">
            <v>0</v>
          </cell>
          <cell r="AK126">
            <v>0</v>
          </cell>
          <cell r="AL126">
            <v>0</v>
          </cell>
          <cell r="AM126">
            <v>0</v>
          </cell>
          <cell r="AN126">
            <v>0</v>
          </cell>
          <cell r="AO126">
            <v>0</v>
          </cell>
          <cell r="AP126">
            <v>0</v>
          </cell>
          <cell r="AQ126">
            <v>0</v>
          </cell>
          <cell r="AR126">
            <v>0</v>
          </cell>
          <cell r="AS126">
            <v>0</v>
          </cell>
          <cell r="AT126">
            <v>0</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92</v>
          </cell>
          <cell r="BO126">
            <v>92</v>
          </cell>
          <cell r="BP126">
            <v>92</v>
          </cell>
          <cell r="BQ126">
            <v>92</v>
          </cell>
          <cell r="BR126" t="str">
            <v>SKDC</v>
          </cell>
        </row>
        <row r="127">
          <cell r="A127" t="str">
            <v>E3400</v>
          </cell>
          <cell r="B127">
            <v>2168</v>
          </cell>
          <cell r="C127" t="str">
            <v>Keelby Primary School</v>
          </cell>
          <cell r="D127" t="str">
            <v/>
          </cell>
          <cell r="E127">
            <v>2168</v>
          </cell>
          <cell r="F127">
            <v>0</v>
          </cell>
          <cell r="G127">
            <v>0</v>
          </cell>
          <cell r="H127">
            <v>0</v>
          </cell>
          <cell r="I127">
            <v>0</v>
          </cell>
          <cell r="J127">
            <v>0</v>
          </cell>
          <cell r="K127">
            <v>0</v>
          </cell>
          <cell r="L127">
            <v>0</v>
          </cell>
          <cell r="M127">
            <v>0</v>
          </cell>
          <cell r="N127">
            <v>0</v>
          </cell>
          <cell r="O127">
            <v>26</v>
          </cell>
          <cell r="P127">
            <v>33</v>
          </cell>
          <cell r="Q127">
            <v>23</v>
          </cell>
          <cell r="R127">
            <v>12</v>
          </cell>
          <cell r="S127">
            <v>16</v>
          </cell>
          <cell r="T127">
            <v>20</v>
          </cell>
          <cell r="U127">
            <v>13</v>
          </cell>
          <cell r="V127">
            <v>4</v>
          </cell>
          <cell r="W127">
            <v>4</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151</v>
          </cell>
          <cell r="BO127">
            <v>151</v>
          </cell>
          <cell r="BP127">
            <v>151</v>
          </cell>
          <cell r="BQ127">
            <v>151</v>
          </cell>
          <cell r="BR127" t="str">
            <v>WLDC</v>
          </cell>
        </row>
        <row r="128">
          <cell r="A128" t="str">
            <v>E3410</v>
          </cell>
          <cell r="B128">
            <v>3036</v>
          </cell>
          <cell r="C128" t="str">
            <v>Kirkby-la-Thorpe CE Primary School</v>
          </cell>
          <cell r="D128" t="str">
            <v/>
          </cell>
          <cell r="E128">
            <v>3036</v>
          </cell>
          <cell r="F128">
            <v>0</v>
          </cell>
          <cell r="G128">
            <v>0</v>
          </cell>
          <cell r="H128">
            <v>0</v>
          </cell>
          <cell r="I128">
            <v>0</v>
          </cell>
          <cell r="J128">
            <v>0</v>
          </cell>
          <cell r="K128">
            <v>0</v>
          </cell>
          <cell r="L128">
            <v>0</v>
          </cell>
          <cell r="M128">
            <v>0</v>
          </cell>
          <cell r="N128">
            <v>0</v>
          </cell>
          <cell r="O128">
            <v>21</v>
          </cell>
          <cell r="P128">
            <v>20</v>
          </cell>
          <cell r="Q128">
            <v>20</v>
          </cell>
          <cell r="R128">
            <v>19</v>
          </cell>
          <cell r="S128">
            <v>20</v>
          </cell>
          <cell r="T128">
            <v>18</v>
          </cell>
          <cell r="U128">
            <v>6</v>
          </cell>
          <cell r="V128">
            <v>4</v>
          </cell>
          <cell r="W128">
            <v>10</v>
          </cell>
          <cell r="X128">
            <v>0</v>
          </cell>
          <cell r="Y128">
            <v>0</v>
          </cell>
          <cell r="Z128">
            <v>0</v>
          </cell>
          <cell r="AA128">
            <v>0</v>
          </cell>
          <cell r="AB128">
            <v>0</v>
          </cell>
          <cell r="AC128">
            <v>0</v>
          </cell>
          <cell r="AD128">
            <v>0</v>
          </cell>
          <cell r="AE128">
            <v>0</v>
          </cell>
          <cell r="AF128">
            <v>0</v>
          </cell>
          <cell r="AG128">
            <v>0</v>
          </cell>
          <cell r="AH128">
            <v>0</v>
          </cell>
          <cell r="AI128">
            <v>0</v>
          </cell>
          <cell r="AJ128">
            <v>0</v>
          </cell>
          <cell r="AK128">
            <v>0</v>
          </cell>
          <cell r="AL128">
            <v>0</v>
          </cell>
          <cell r="AM128">
            <v>0</v>
          </cell>
          <cell r="AN128">
            <v>0</v>
          </cell>
          <cell r="AO128">
            <v>0</v>
          </cell>
          <cell r="AP128">
            <v>0</v>
          </cell>
          <cell r="AQ128">
            <v>0</v>
          </cell>
          <cell r="AR128">
            <v>0</v>
          </cell>
          <cell r="AS128">
            <v>0</v>
          </cell>
          <cell r="AT128">
            <v>0</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138</v>
          </cell>
          <cell r="BO128">
            <v>138</v>
          </cell>
          <cell r="BP128">
            <v>138</v>
          </cell>
          <cell r="BQ128">
            <v>138</v>
          </cell>
          <cell r="BR128" t="str">
            <v>NKDC</v>
          </cell>
        </row>
        <row r="129">
          <cell r="A129" t="str">
            <v>E3420</v>
          </cell>
          <cell r="B129">
            <v>3359</v>
          </cell>
          <cell r="C129" t="str">
            <v>Kirkby-on-Bain CE Primary School</v>
          </cell>
          <cell r="D129" t="str">
            <v/>
          </cell>
          <cell r="E129">
            <v>3359</v>
          </cell>
          <cell r="F129">
            <v>0</v>
          </cell>
          <cell r="G129">
            <v>0</v>
          </cell>
          <cell r="H129">
            <v>0</v>
          </cell>
          <cell r="I129">
            <v>0</v>
          </cell>
          <cell r="J129">
            <v>0</v>
          </cell>
          <cell r="K129">
            <v>0</v>
          </cell>
          <cell r="L129">
            <v>0</v>
          </cell>
          <cell r="M129">
            <v>0</v>
          </cell>
          <cell r="N129">
            <v>1</v>
          </cell>
          <cell r="O129">
            <v>12</v>
          </cell>
          <cell r="P129">
            <v>13</v>
          </cell>
          <cell r="Q129">
            <v>14</v>
          </cell>
          <cell r="R129">
            <v>14</v>
          </cell>
          <cell r="S129">
            <v>13</v>
          </cell>
          <cell r="T129">
            <v>10</v>
          </cell>
          <cell r="U129">
            <v>4</v>
          </cell>
          <cell r="V129">
            <v>5</v>
          </cell>
          <cell r="W129">
            <v>6</v>
          </cell>
          <cell r="X129">
            <v>0</v>
          </cell>
          <cell r="Y129">
            <v>0</v>
          </cell>
          <cell r="Z129">
            <v>0</v>
          </cell>
          <cell r="AA129">
            <v>0</v>
          </cell>
          <cell r="AB129">
            <v>0</v>
          </cell>
          <cell r="AC129">
            <v>0</v>
          </cell>
          <cell r="AD129">
            <v>0</v>
          </cell>
          <cell r="AE129">
            <v>0</v>
          </cell>
          <cell r="AF129">
            <v>0</v>
          </cell>
          <cell r="AG129">
            <v>0</v>
          </cell>
          <cell r="AH129">
            <v>0</v>
          </cell>
          <cell r="AI129">
            <v>0</v>
          </cell>
          <cell r="AJ129">
            <v>0</v>
          </cell>
          <cell r="AK129">
            <v>0</v>
          </cell>
          <cell r="AL129">
            <v>0</v>
          </cell>
          <cell r="AM129">
            <v>0</v>
          </cell>
          <cell r="AN129">
            <v>0</v>
          </cell>
          <cell r="AO129">
            <v>0</v>
          </cell>
          <cell r="AP129">
            <v>0</v>
          </cell>
          <cell r="AQ129">
            <v>0</v>
          </cell>
          <cell r="AR129">
            <v>0</v>
          </cell>
          <cell r="AS129">
            <v>0</v>
          </cell>
          <cell r="AT129">
            <v>0</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92</v>
          </cell>
          <cell r="BO129">
            <v>92</v>
          </cell>
          <cell r="BP129">
            <v>92</v>
          </cell>
          <cell r="BQ129">
            <v>92</v>
          </cell>
          <cell r="BR129" t="str">
            <v>ELDC</v>
          </cell>
        </row>
        <row r="130">
          <cell r="A130" t="str">
            <v>E3430</v>
          </cell>
          <cell r="B130">
            <v>2094</v>
          </cell>
          <cell r="C130" t="str">
            <v>Kirton Primary School</v>
          </cell>
          <cell r="D130" t="str">
            <v/>
          </cell>
          <cell r="E130">
            <v>2094</v>
          </cell>
          <cell r="F130">
            <v>0</v>
          </cell>
          <cell r="G130">
            <v>0</v>
          </cell>
          <cell r="H130">
            <v>0</v>
          </cell>
          <cell r="I130">
            <v>0</v>
          </cell>
          <cell r="J130">
            <v>0</v>
          </cell>
          <cell r="K130">
            <v>0</v>
          </cell>
          <cell r="L130">
            <v>0</v>
          </cell>
          <cell r="M130">
            <v>0</v>
          </cell>
          <cell r="N130">
            <v>0</v>
          </cell>
          <cell r="O130">
            <v>64</v>
          </cell>
          <cell r="P130">
            <v>62</v>
          </cell>
          <cell r="Q130">
            <v>61</v>
          </cell>
          <cell r="R130">
            <v>59</v>
          </cell>
          <cell r="S130">
            <v>45</v>
          </cell>
          <cell r="T130">
            <v>56</v>
          </cell>
          <cell r="U130">
            <v>15</v>
          </cell>
          <cell r="V130">
            <v>10</v>
          </cell>
          <cell r="W130">
            <v>24</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10</v>
          </cell>
          <cell r="BK130">
            <v>16</v>
          </cell>
          <cell r="BL130">
            <v>23</v>
          </cell>
          <cell r="BM130">
            <v>0</v>
          </cell>
          <cell r="BN130">
            <v>445</v>
          </cell>
          <cell r="BO130">
            <v>420.5</v>
          </cell>
          <cell r="BP130">
            <v>396</v>
          </cell>
          <cell r="BQ130">
            <v>396</v>
          </cell>
          <cell r="BR130" t="str">
            <v>BBC</v>
          </cell>
        </row>
        <row r="131">
          <cell r="A131" t="str">
            <v>E3440</v>
          </cell>
          <cell r="B131">
            <v>2028</v>
          </cell>
          <cell r="C131" t="str">
            <v>Langtoft Primary School</v>
          </cell>
          <cell r="D131" t="str">
            <v/>
          </cell>
          <cell r="E131">
            <v>2028</v>
          </cell>
          <cell r="F131">
            <v>0</v>
          </cell>
          <cell r="G131">
            <v>0</v>
          </cell>
          <cell r="H131">
            <v>0</v>
          </cell>
          <cell r="I131">
            <v>0</v>
          </cell>
          <cell r="J131">
            <v>0</v>
          </cell>
          <cell r="K131">
            <v>0</v>
          </cell>
          <cell r="L131">
            <v>0</v>
          </cell>
          <cell r="M131">
            <v>0</v>
          </cell>
          <cell r="N131">
            <v>0</v>
          </cell>
          <cell r="O131">
            <v>32</v>
          </cell>
          <cell r="P131">
            <v>23</v>
          </cell>
          <cell r="Q131">
            <v>34</v>
          </cell>
          <cell r="R131">
            <v>22</v>
          </cell>
          <cell r="S131">
            <v>29</v>
          </cell>
          <cell r="T131">
            <v>27</v>
          </cell>
          <cell r="U131">
            <v>6</v>
          </cell>
          <cell r="V131">
            <v>4</v>
          </cell>
          <cell r="W131">
            <v>14</v>
          </cell>
          <cell r="X131">
            <v>0</v>
          </cell>
          <cell r="Y131">
            <v>0</v>
          </cell>
          <cell r="Z131">
            <v>0</v>
          </cell>
          <cell r="AA131">
            <v>0</v>
          </cell>
          <cell r="AB131">
            <v>0</v>
          </cell>
          <cell r="AC131">
            <v>0</v>
          </cell>
          <cell r="AD131">
            <v>0</v>
          </cell>
          <cell r="AE131">
            <v>0</v>
          </cell>
          <cell r="AF131">
            <v>0</v>
          </cell>
          <cell r="AG131">
            <v>0</v>
          </cell>
          <cell r="AH131">
            <v>0</v>
          </cell>
          <cell r="AI131">
            <v>0</v>
          </cell>
          <cell r="AJ131">
            <v>0</v>
          </cell>
          <cell r="AK131">
            <v>0</v>
          </cell>
          <cell r="AL131">
            <v>0</v>
          </cell>
          <cell r="AM131">
            <v>0</v>
          </cell>
          <cell r="AN131">
            <v>0</v>
          </cell>
          <cell r="AO131">
            <v>0</v>
          </cell>
          <cell r="AP131">
            <v>0</v>
          </cell>
          <cell r="AQ131">
            <v>0</v>
          </cell>
          <cell r="AR131">
            <v>0</v>
          </cell>
          <cell r="AS131">
            <v>0</v>
          </cell>
          <cell r="AT131">
            <v>0</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191</v>
          </cell>
          <cell r="BO131">
            <v>191</v>
          </cell>
          <cell r="BP131">
            <v>191</v>
          </cell>
          <cell r="BQ131">
            <v>191</v>
          </cell>
          <cell r="BR131" t="str">
            <v>SKDC</v>
          </cell>
        </row>
        <row r="132">
          <cell r="A132" t="str">
            <v>E3470</v>
          </cell>
          <cell r="B132">
            <v>3319</v>
          </cell>
          <cell r="C132" t="str">
            <v>Leadenham CE Primary School</v>
          </cell>
          <cell r="D132" t="str">
            <v/>
          </cell>
          <cell r="E132">
            <v>3319</v>
          </cell>
          <cell r="F132">
            <v>0</v>
          </cell>
          <cell r="G132">
            <v>0</v>
          </cell>
          <cell r="H132">
            <v>0</v>
          </cell>
          <cell r="I132">
            <v>0</v>
          </cell>
          <cell r="J132">
            <v>0</v>
          </cell>
          <cell r="K132">
            <v>0</v>
          </cell>
          <cell r="L132">
            <v>0</v>
          </cell>
          <cell r="M132">
            <v>0</v>
          </cell>
          <cell r="N132">
            <v>0</v>
          </cell>
          <cell r="O132">
            <v>6</v>
          </cell>
          <cell r="P132">
            <v>9</v>
          </cell>
          <cell r="Q132">
            <v>3</v>
          </cell>
          <cell r="R132">
            <v>5</v>
          </cell>
          <cell r="S132">
            <v>7</v>
          </cell>
          <cell r="T132">
            <v>8</v>
          </cell>
          <cell r="U132">
            <v>2</v>
          </cell>
          <cell r="V132">
            <v>2</v>
          </cell>
          <cell r="W132">
            <v>3</v>
          </cell>
          <cell r="X132">
            <v>0</v>
          </cell>
          <cell r="Y132">
            <v>0</v>
          </cell>
          <cell r="Z132">
            <v>0</v>
          </cell>
          <cell r="AA132">
            <v>0</v>
          </cell>
          <cell r="AB132">
            <v>0</v>
          </cell>
          <cell r="AC132">
            <v>0</v>
          </cell>
          <cell r="AD132">
            <v>0</v>
          </cell>
          <cell r="AE132">
            <v>0</v>
          </cell>
          <cell r="AF132">
            <v>0</v>
          </cell>
          <cell r="AG132">
            <v>0</v>
          </cell>
          <cell r="AH132">
            <v>0</v>
          </cell>
          <cell r="AI132">
            <v>0</v>
          </cell>
          <cell r="AJ132">
            <v>0</v>
          </cell>
          <cell r="AK132">
            <v>0</v>
          </cell>
          <cell r="AL132">
            <v>0</v>
          </cell>
          <cell r="AM132">
            <v>0</v>
          </cell>
          <cell r="AN132">
            <v>0</v>
          </cell>
          <cell r="AO132">
            <v>0</v>
          </cell>
          <cell r="AP132">
            <v>0</v>
          </cell>
          <cell r="AQ132">
            <v>0</v>
          </cell>
          <cell r="AR132">
            <v>0</v>
          </cell>
          <cell r="AS132">
            <v>0</v>
          </cell>
          <cell r="AT132">
            <v>0</v>
          </cell>
          <cell r="AU132">
            <v>0</v>
          </cell>
          <cell r="AV132">
            <v>0</v>
          </cell>
          <cell r="AW132">
            <v>0</v>
          </cell>
          <cell r="AX132">
            <v>0</v>
          </cell>
          <cell r="AY132">
            <v>0</v>
          </cell>
          <cell r="AZ132">
            <v>0</v>
          </cell>
          <cell r="BA132">
            <v>0</v>
          </cell>
          <cell r="BB132">
            <v>0</v>
          </cell>
          <cell r="BC132">
            <v>0</v>
          </cell>
          <cell r="BD132">
            <v>0</v>
          </cell>
          <cell r="BE132">
            <v>0</v>
          </cell>
          <cell r="BF132">
            <v>0</v>
          </cell>
          <cell r="BG132">
            <v>0</v>
          </cell>
          <cell r="BH132">
            <v>0</v>
          </cell>
          <cell r="BI132">
            <v>0</v>
          </cell>
          <cell r="BJ132">
            <v>0</v>
          </cell>
          <cell r="BK132">
            <v>0</v>
          </cell>
          <cell r="BL132">
            <v>0</v>
          </cell>
          <cell r="BM132">
            <v>0</v>
          </cell>
          <cell r="BN132">
            <v>45</v>
          </cell>
          <cell r="BO132">
            <v>45</v>
          </cell>
          <cell r="BP132">
            <v>45</v>
          </cell>
          <cell r="BQ132">
            <v>45</v>
          </cell>
          <cell r="BR132" t="str">
            <v>NKDC</v>
          </cell>
        </row>
        <row r="133">
          <cell r="A133" t="str">
            <v>E3480</v>
          </cell>
          <cell r="B133">
            <v>3361</v>
          </cell>
          <cell r="C133" t="str">
            <v>Lea Frances Olive Anderson CE Primary School</v>
          </cell>
          <cell r="D133" t="str">
            <v/>
          </cell>
          <cell r="E133">
            <v>3361</v>
          </cell>
          <cell r="F133">
            <v>0</v>
          </cell>
          <cell r="G133">
            <v>0</v>
          </cell>
          <cell r="H133">
            <v>0</v>
          </cell>
          <cell r="I133">
            <v>0</v>
          </cell>
          <cell r="J133">
            <v>0</v>
          </cell>
          <cell r="K133">
            <v>0</v>
          </cell>
          <cell r="L133">
            <v>0</v>
          </cell>
          <cell r="M133">
            <v>0</v>
          </cell>
          <cell r="N133">
            <v>0</v>
          </cell>
          <cell r="O133">
            <v>22</v>
          </cell>
          <cell r="P133">
            <v>24</v>
          </cell>
          <cell r="Q133">
            <v>18</v>
          </cell>
          <cell r="R133">
            <v>17</v>
          </cell>
          <cell r="S133">
            <v>22</v>
          </cell>
          <cell r="T133">
            <v>23</v>
          </cell>
          <cell r="U133">
            <v>6</v>
          </cell>
          <cell r="V133">
            <v>2</v>
          </cell>
          <cell r="W133">
            <v>7</v>
          </cell>
          <cell r="X133">
            <v>0</v>
          </cell>
          <cell r="Y133">
            <v>0</v>
          </cell>
          <cell r="Z133">
            <v>0</v>
          </cell>
          <cell r="AA133">
            <v>0</v>
          </cell>
          <cell r="AB133">
            <v>0</v>
          </cell>
          <cell r="AC133">
            <v>0</v>
          </cell>
          <cell r="AD133">
            <v>0</v>
          </cell>
          <cell r="AE133">
            <v>0</v>
          </cell>
          <cell r="AF133">
            <v>0</v>
          </cell>
          <cell r="AG133">
            <v>0</v>
          </cell>
          <cell r="AH133">
            <v>0</v>
          </cell>
          <cell r="AI133">
            <v>0</v>
          </cell>
          <cell r="AJ133">
            <v>0</v>
          </cell>
          <cell r="AK133">
            <v>0</v>
          </cell>
          <cell r="AL133">
            <v>0</v>
          </cell>
          <cell r="AM133">
            <v>0</v>
          </cell>
          <cell r="AN133">
            <v>0</v>
          </cell>
          <cell r="AO133">
            <v>0</v>
          </cell>
          <cell r="AP133">
            <v>0</v>
          </cell>
          <cell r="AQ133">
            <v>0</v>
          </cell>
          <cell r="AR133">
            <v>0</v>
          </cell>
          <cell r="AS133">
            <v>0</v>
          </cell>
          <cell r="AT133">
            <v>0</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141</v>
          </cell>
          <cell r="BO133">
            <v>141</v>
          </cell>
          <cell r="BP133">
            <v>141</v>
          </cell>
          <cell r="BQ133">
            <v>141</v>
          </cell>
          <cell r="BR133" t="str">
            <v>WLDC</v>
          </cell>
        </row>
        <row r="134">
          <cell r="A134" t="str">
            <v>E3490</v>
          </cell>
          <cell r="B134">
            <v>3037</v>
          </cell>
          <cell r="C134" t="str">
            <v>Leasingham St Andrew's CE Primary School</v>
          </cell>
          <cell r="D134" t="str">
            <v/>
          </cell>
          <cell r="E134">
            <v>3037</v>
          </cell>
          <cell r="F134">
            <v>0</v>
          </cell>
          <cell r="G134">
            <v>0</v>
          </cell>
          <cell r="H134">
            <v>0</v>
          </cell>
          <cell r="I134">
            <v>0</v>
          </cell>
          <cell r="J134">
            <v>0</v>
          </cell>
          <cell r="K134">
            <v>0</v>
          </cell>
          <cell r="L134">
            <v>0</v>
          </cell>
          <cell r="M134">
            <v>0</v>
          </cell>
          <cell r="N134">
            <v>0</v>
          </cell>
          <cell r="O134">
            <v>34</v>
          </cell>
          <cell r="P134">
            <v>24</v>
          </cell>
          <cell r="Q134">
            <v>31</v>
          </cell>
          <cell r="R134">
            <v>25</v>
          </cell>
          <cell r="S134">
            <v>15</v>
          </cell>
          <cell r="T134">
            <v>15</v>
          </cell>
          <cell r="U134">
            <v>5</v>
          </cell>
          <cell r="V134">
            <v>4</v>
          </cell>
          <cell r="W134">
            <v>9</v>
          </cell>
          <cell r="X134">
            <v>0</v>
          </cell>
          <cell r="Y134">
            <v>0</v>
          </cell>
          <cell r="Z134">
            <v>0</v>
          </cell>
          <cell r="AA134">
            <v>0</v>
          </cell>
          <cell r="AB134">
            <v>0</v>
          </cell>
          <cell r="AC134">
            <v>0</v>
          </cell>
          <cell r="AD134">
            <v>0</v>
          </cell>
          <cell r="AE134">
            <v>0</v>
          </cell>
          <cell r="AF134">
            <v>0</v>
          </cell>
          <cell r="AG134">
            <v>0</v>
          </cell>
          <cell r="AH134">
            <v>0</v>
          </cell>
          <cell r="AI134">
            <v>0</v>
          </cell>
          <cell r="AJ134">
            <v>0</v>
          </cell>
          <cell r="AK134">
            <v>0</v>
          </cell>
          <cell r="AL134">
            <v>0</v>
          </cell>
          <cell r="AM134">
            <v>0</v>
          </cell>
          <cell r="AN134">
            <v>0</v>
          </cell>
          <cell r="AO134">
            <v>0</v>
          </cell>
          <cell r="AP134">
            <v>0</v>
          </cell>
          <cell r="AQ134">
            <v>0</v>
          </cell>
          <cell r="AR134">
            <v>0</v>
          </cell>
          <cell r="AS134">
            <v>0</v>
          </cell>
          <cell r="AT134">
            <v>0</v>
          </cell>
          <cell r="AU134">
            <v>0</v>
          </cell>
          <cell r="AV134">
            <v>0</v>
          </cell>
          <cell r="AW134">
            <v>0</v>
          </cell>
          <cell r="AX134">
            <v>0</v>
          </cell>
          <cell r="AY134">
            <v>0</v>
          </cell>
          <cell r="AZ134">
            <v>0</v>
          </cell>
          <cell r="BA134">
            <v>0</v>
          </cell>
          <cell r="BB134">
            <v>0</v>
          </cell>
          <cell r="BC134">
            <v>0</v>
          </cell>
          <cell r="BD134">
            <v>0</v>
          </cell>
          <cell r="BE134">
            <v>0</v>
          </cell>
          <cell r="BF134">
            <v>0</v>
          </cell>
          <cell r="BG134">
            <v>0</v>
          </cell>
          <cell r="BH134">
            <v>0</v>
          </cell>
          <cell r="BI134">
            <v>0</v>
          </cell>
          <cell r="BJ134">
            <v>0</v>
          </cell>
          <cell r="BK134">
            <v>0</v>
          </cell>
          <cell r="BL134">
            <v>0</v>
          </cell>
          <cell r="BM134">
            <v>0</v>
          </cell>
          <cell r="BN134">
            <v>162</v>
          </cell>
          <cell r="BO134">
            <v>162</v>
          </cell>
          <cell r="BP134">
            <v>162</v>
          </cell>
          <cell r="BQ134">
            <v>162</v>
          </cell>
          <cell r="BR134" t="str">
            <v>NKDC</v>
          </cell>
        </row>
        <row r="135">
          <cell r="A135" t="str">
            <v>E3500</v>
          </cell>
          <cell r="B135">
            <v>3168</v>
          </cell>
          <cell r="C135" t="str">
            <v>Legbourne East Wold CE Primary School</v>
          </cell>
          <cell r="D135" t="str">
            <v/>
          </cell>
          <cell r="E135">
            <v>3168</v>
          </cell>
          <cell r="F135">
            <v>0</v>
          </cell>
          <cell r="G135">
            <v>0</v>
          </cell>
          <cell r="H135">
            <v>0</v>
          </cell>
          <cell r="I135">
            <v>0</v>
          </cell>
          <cell r="J135">
            <v>0</v>
          </cell>
          <cell r="K135">
            <v>0</v>
          </cell>
          <cell r="L135">
            <v>0</v>
          </cell>
          <cell r="M135">
            <v>0</v>
          </cell>
          <cell r="N135">
            <v>1</v>
          </cell>
          <cell r="O135">
            <v>14</v>
          </cell>
          <cell r="P135">
            <v>16</v>
          </cell>
          <cell r="Q135">
            <v>15</v>
          </cell>
          <cell r="R135">
            <v>13</v>
          </cell>
          <cell r="S135">
            <v>15</v>
          </cell>
          <cell r="T135">
            <v>14</v>
          </cell>
          <cell r="U135">
            <v>5</v>
          </cell>
          <cell r="V135">
            <v>3</v>
          </cell>
          <cell r="W135">
            <v>7</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cell r="AS135">
            <v>0</v>
          </cell>
          <cell r="AT135">
            <v>0</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103</v>
          </cell>
          <cell r="BO135">
            <v>103</v>
          </cell>
          <cell r="BP135">
            <v>103</v>
          </cell>
          <cell r="BQ135">
            <v>103</v>
          </cell>
          <cell r="BR135" t="str">
            <v>ELDC</v>
          </cell>
        </row>
        <row r="136">
          <cell r="A136" t="str">
            <v>E3520</v>
          </cell>
          <cell r="B136">
            <v>2169</v>
          </cell>
          <cell r="C136" t="str">
            <v>Legsby Primary School</v>
          </cell>
          <cell r="D136" t="str">
            <v/>
          </cell>
          <cell r="E136">
            <v>2169</v>
          </cell>
          <cell r="F136">
            <v>0</v>
          </cell>
          <cell r="G136">
            <v>0</v>
          </cell>
          <cell r="H136">
            <v>0</v>
          </cell>
          <cell r="I136">
            <v>0</v>
          </cell>
          <cell r="J136">
            <v>0</v>
          </cell>
          <cell r="K136">
            <v>0</v>
          </cell>
          <cell r="L136">
            <v>0</v>
          </cell>
          <cell r="M136">
            <v>0</v>
          </cell>
          <cell r="N136">
            <v>0</v>
          </cell>
          <cell r="O136">
            <v>8</v>
          </cell>
          <cell r="P136">
            <v>5</v>
          </cell>
          <cell r="Q136">
            <v>4</v>
          </cell>
          <cell r="R136">
            <v>9</v>
          </cell>
          <cell r="S136">
            <v>7</v>
          </cell>
          <cell r="T136">
            <v>6</v>
          </cell>
          <cell r="U136">
            <v>1</v>
          </cell>
          <cell r="V136">
            <v>2</v>
          </cell>
          <cell r="W136">
            <v>2</v>
          </cell>
          <cell r="X136">
            <v>6</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50</v>
          </cell>
          <cell r="BO136">
            <v>50</v>
          </cell>
          <cell r="BP136">
            <v>50</v>
          </cell>
          <cell r="BQ136">
            <v>50</v>
          </cell>
          <cell r="BR136" t="str">
            <v>WLDC</v>
          </cell>
        </row>
        <row r="137">
          <cell r="A137" t="str">
            <v>E3540</v>
          </cell>
          <cell r="B137">
            <v>5219</v>
          </cell>
          <cell r="C137" t="str">
            <v>Lincoln The Lancaster School</v>
          </cell>
          <cell r="D137" t="str">
            <v/>
          </cell>
          <cell r="E137">
            <v>5219</v>
          </cell>
          <cell r="F137">
            <v>0</v>
          </cell>
          <cell r="G137">
            <v>0</v>
          </cell>
          <cell r="H137">
            <v>0</v>
          </cell>
          <cell r="I137">
            <v>0</v>
          </cell>
          <cell r="J137">
            <v>0</v>
          </cell>
          <cell r="K137">
            <v>0</v>
          </cell>
          <cell r="L137">
            <v>0</v>
          </cell>
          <cell r="M137">
            <v>0</v>
          </cell>
          <cell r="N137">
            <v>0</v>
          </cell>
          <cell r="O137">
            <v>0</v>
          </cell>
          <cell r="P137">
            <v>0</v>
          </cell>
          <cell r="Q137">
            <v>0</v>
          </cell>
          <cell r="R137">
            <v>0</v>
          </cell>
          <cell r="S137">
            <v>44</v>
          </cell>
          <cell r="T137">
            <v>29</v>
          </cell>
          <cell r="U137">
            <v>15</v>
          </cell>
          <cell r="V137">
            <v>16</v>
          </cell>
          <cell r="W137">
            <v>14</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1</v>
          </cell>
          <cell r="AR137">
            <v>0</v>
          </cell>
          <cell r="AS137">
            <v>0</v>
          </cell>
          <cell r="AT137">
            <v>0</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8</v>
          </cell>
          <cell r="BK137">
            <v>11</v>
          </cell>
          <cell r="BL137">
            <v>15</v>
          </cell>
          <cell r="BM137">
            <v>3</v>
          </cell>
          <cell r="BN137">
            <v>156</v>
          </cell>
          <cell r="BO137">
            <v>137</v>
          </cell>
          <cell r="BP137">
            <v>119</v>
          </cell>
          <cell r="BQ137">
            <v>118.5</v>
          </cell>
          <cell r="BR137" t="str">
            <v>LCC</v>
          </cell>
        </row>
        <row r="138">
          <cell r="A138" t="str">
            <v>E3550</v>
          </cell>
          <cell r="B138">
            <v>2135</v>
          </cell>
          <cell r="C138" t="str">
            <v>Lincoln Woodlands Infant &amp; Nursery School</v>
          </cell>
          <cell r="D138" t="str">
            <v/>
          </cell>
          <cell r="E138">
            <v>2135</v>
          </cell>
          <cell r="F138">
            <v>0</v>
          </cell>
          <cell r="G138">
            <v>0</v>
          </cell>
          <cell r="H138">
            <v>0</v>
          </cell>
          <cell r="I138">
            <v>0</v>
          </cell>
          <cell r="J138">
            <v>0</v>
          </cell>
          <cell r="K138">
            <v>0</v>
          </cell>
          <cell r="L138">
            <v>0</v>
          </cell>
          <cell r="M138">
            <v>0</v>
          </cell>
          <cell r="N138">
            <v>0</v>
          </cell>
          <cell r="O138">
            <v>0</v>
          </cell>
          <cell r="P138">
            <v>0</v>
          </cell>
          <cell r="Q138">
            <v>0</v>
          </cell>
          <cell r="R138">
            <v>0</v>
          </cell>
          <cell r="S138">
            <v>32</v>
          </cell>
          <cell r="T138">
            <v>40</v>
          </cell>
          <cell r="U138">
            <v>18</v>
          </cell>
          <cell r="V138">
            <v>12</v>
          </cell>
          <cell r="W138">
            <v>20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cell r="AS138">
            <v>0</v>
          </cell>
          <cell r="AT138">
            <v>0</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16</v>
          </cell>
          <cell r="BK138">
            <v>12</v>
          </cell>
          <cell r="BL138">
            <v>16</v>
          </cell>
          <cell r="BM138">
            <v>8</v>
          </cell>
          <cell r="BN138">
            <v>174</v>
          </cell>
          <cell r="BO138">
            <v>148</v>
          </cell>
          <cell r="BP138">
            <v>122</v>
          </cell>
          <cell r="BQ138">
            <v>122</v>
          </cell>
          <cell r="BR138" t="str">
            <v>LCC</v>
          </cell>
        </row>
        <row r="139">
          <cell r="A139" t="str">
            <v>E3570</v>
          </cell>
          <cell r="B139">
            <v>2245</v>
          </cell>
          <cell r="C139" t="str">
            <v>Lincoln Birchwood Junior School</v>
          </cell>
          <cell r="D139" t="str">
            <v/>
          </cell>
          <cell r="E139">
            <v>2245</v>
          </cell>
          <cell r="F139">
            <v>0</v>
          </cell>
          <cell r="G139">
            <v>0</v>
          </cell>
          <cell r="H139">
            <v>0</v>
          </cell>
          <cell r="I139">
            <v>0</v>
          </cell>
          <cell r="J139">
            <v>0</v>
          </cell>
          <cell r="K139">
            <v>0</v>
          </cell>
          <cell r="L139">
            <v>0</v>
          </cell>
          <cell r="M139">
            <v>0</v>
          </cell>
          <cell r="N139">
            <v>0</v>
          </cell>
          <cell r="O139">
            <v>72</v>
          </cell>
          <cell r="P139">
            <v>71</v>
          </cell>
          <cell r="Q139">
            <v>65</v>
          </cell>
          <cell r="R139">
            <v>78</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286</v>
          </cell>
          <cell r="BO139">
            <v>286</v>
          </cell>
          <cell r="BP139">
            <v>286</v>
          </cell>
          <cell r="BQ139">
            <v>286</v>
          </cell>
          <cell r="BR139" t="str">
            <v>LCC</v>
          </cell>
        </row>
        <row r="140">
          <cell r="A140" t="str">
            <v>E3580</v>
          </cell>
          <cell r="B140">
            <v>2120</v>
          </cell>
          <cell r="C140" t="str">
            <v>Lincoln The Sir Francis Hill Community Primary School</v>
          </cell>
          <cell r="D140" t="str">
            <v/>
          </cell>
          <cell r="E140">
            <v>2120</v>
          </cell>
          <cell r="F140">
            <v>0</v>
          </cell>
          <cell r="G140">
            <v>0</v>
          </cell>
          <cell r="H140">
            <v>0</v>
          </cell>
          <cell r="I140">
            <v>0</v>
          </cell>
          <cell r="J140">
            <v>0</v>
          </cell>
          <cell r="K140">
            <v>0</v>
          </cell>
          <cell r="L140">
            <v>0</v>
          </cell>
          <cell r="M140">
            <v>0</v>
          </cell>
          <cell r="N140">
            <v>0</v>
          </cell>
          <cell r="O140">
            <v>62</v>
          </cell>
          <cell r="P140">
            <v>61</v>
          </cell>
          <cell r="Q140">
            <v>60</v>
          </cell>
          <cell r="R140">
            <v>52</v>
          </cell>
          <cell r="S140">
            <v>52</v>
          </cell>
          <cell r="T140">
            <v>42</v>
          </cell>
          <cell r="U140">
            <v>20</v>
          </cell>
          <cell r="V140">
            <v>10</v>
          </cell>
          <cell r="W140">
            <v>22</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1</v>
          </cell>
          <cell r="AT140">
            <v>0</v>
          </cell>
          <cell r="AU140">
            <v>0</v>
          </cell>
          <cell r="AV140">
            <v>0</v>
          </cell>
          <cell r="AW140">
            <v>0</v>
          </cell>
          <cell r="AX140">
            <v>0</v>
          </cell>
          <cell r="AY140">
            <v>0</v>
          </cell>
          <cell r="AZ140">
            <v>0</v>
          </cell>
          <cell r="BA140">
            <v>0</v>
          </cell>
          <cell r="BB140">
            <v>1</v>
          </cell>
          <cell r="BC140">
            <v>0</v>
          </cell>
          <cell r="BD140">
            <v>0</v>
          </cell>
          <cell r="BE140">
            <v>0</v>
          </cell>
          <cell r="BF140">
            <v>0</v>
          </cell>
          <cell r="BG140">
            <v>0</v>
          </cell>
          <cell r="BH140">
            <v>0</v>
          </cell>
          <cell r="BI140">
            <v>1</v>
          </cell>
          <cell r="BJ140">
            <v>17</v>
          </cell>
          <cell r="BK140">
            <v>6</v>
          </cell>
          <cell r="BL140">
            <v>17</v>
          </cell>
          <cell r="BM140">
            <v>9</v>
          </cell>
          <cell r="BN140">
            <v>433</v>
          </cell>
          <cell r="BO140">
            <v>407.5</v>
          </cell>
          <cell r="BP140">
            <v>382</v>
          </cell>
          <cell r="BQ140">
            <v>381.5</v>
          </cell>
          <cell r="BR140" t="str">
            <v>LCC</v>
          </cell>
        </row>
        <row r="141">
          <cell r="A141" t="str">
            <v>E3590</v>
          </cell>
          <cell r="B141">
            <v>2122</v>
          </cell>
          <cell r="C141" t="str">
            <v>Lincoln Bracebridge Infant and Nursery School</v>
          </cell>
          <cell r="D141" t="str">
            <v/>
          </cell>
          <cell r="E141">
            <v>2122</v>
          </cell>
          <cell r="F141">
            <v>0</v>
          </cell>
          <cell r="G141">
            <v>0</v>
          </cell>
          <cell r="H141">
            <v>0</v>
          </cell>
          <cell r="I141">
            <v>0</v>
          </cell>
          <cell r="J141">
            <v>0</v>
          </cell>
          <cell r="K141">
            <v>0</v>
          </cell>
          <cell r="L141">
            <v>0</v>
          </cell>
          <cell r="M141">
            <v>0</v>
          </cell>
          <cell r="N141">
            <v>0</v>
          </cell>
          <cell r="O141">
            <v>0</v>
          </cell>
          <cell r="P141">
            <v>0</v>
          </cell>
          <cell r="Q141">
            <v>0</v>
          </cell>
          <cell r="R141">
            <v>0</v>
          </cell>
          <cell r="S141">
            <v>20</v>
          </cell>
          <cell r="T141">
            <v>20</v>
          </cell>
          <cell r="U141">
            <v>8</v>
          </cell>
          <cell r="V141">
            <v>12</v>
          </cell>
          <cell r="W141">
            <v>10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1</v>
          </cell>
          <cell r="BB141">
            <v>0</v>
          </cell>
          <cell r="BC141">
            <v>0</v>
          </cell>
          <cell r="BD141">
            <v>0</v>
          </cell>
          <cell r="BE141">
            <v>0</v>
          </cell>
          <cell r="BF141">
            <v>0</v>
          </cell>
          <cell r="BG141">
            <v>0</v>
          </cell>
          <cell r="BH141">
            <v>0</v>
          </cell>
          <cell r="BI141">
            <v>0</v>
          </cell>
          <cell r="BJ141">
            <v>10</v>
          </cell>
          <cell r="BK141">
            <v>5</v>
          </cell>
          <cell r="BL141">
            <v>8</v>
          </cell>
          <cell r="BM141">
            <v>9</v>
          </cell>
          <cell r="BN141">
            <v>103</v>
          </cell>
          <cell r="BO141">
            <v>87</v>
          </cell>
          <cell r="BP141">
            <v>70</v>
          </cell>
          <cell r="BQ141">
            <v>70</v>
          </cell>
          <cell r="BR141" t="str">
            <v>LCC</v>
          </cell>
        </row>
        <row r="142">
          <cell r="A142" t="str">
            <v>E3600</v>
          </cell>
          <cell r="B142">
            <v>3105</v>
          </cell>
          <cell r="C142" t="str">
            <v>Lincoln St Peter In Eastgate CE (Controlled) Infants school</v>
          </cell>
          <cell r="D142" t="str">
            <v/>
          </cell>
          <cell r="E142">
            <v>3105</v>
          </cell>
          <cell r="F142">
            <v>0</v>
          </cell>
          <cell r="G142">
            <v>0</v>
          </cell>
          <cell r="H142">
            <v>0</v>
          </cell>
          <cell r="I142">
            <v>0</v>
          </cell>
          <cell r="J142">
            <v>0</v>
          </cell>
          <cell r="K142">
            <v>0</v>
          </cell>
          <cell r="L142">
            <v>0</v>
          </cell>
          <cell r="M142">
            <v>0</v>
          </cell>
          <cell r="N142">
            <v>0</v>
          </cell>
          <cell r="O142">
            <v>0</v>
          </cell>
          <cell r="P142">
            <v>0</v>
          </cell>
          <cell r="Q142">
            <v>0</v>
          </cell>
          <cell r="R142">
            <v>0</v>
          </cell>
          <cell r="S142">
            <v>26</v>
          </cell>
          <cell r="T142">
            <v>27</v>
          </cell>
          <cell r="U142">
            <v>8</v>
          </cell>
          <cell r="V142">
            <v>9</v>
          </cell>
          <cell r="W142">
            <v>13</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83</v>
          </cell>
          <cell r="BO142">
            <v>83</v>
          </cell>
          <cell r="BP142">
            <v>83</v>
          </cell>
          <cell r="BQ142">
            <v>83</v>
          </cell>
          <cell r="BR142" t="str">
            <v>LCC</v>
          </cell>
        </row>
        <row r="143">
          <cell r="A143" t="str">
            <v>E3610</v>
          </cell>
          <cell r="B143">
            <v>2133</v>
          </cell>
          <cell r="C143" t="str">
            <v>Lincoln Ermine Community Infant School</v>
          </cell>
          <cell r="D143" t="str">
            <v/>
          </cell>
          <cell r="E143">
            <v>2133</v>
          </cell>
          <cell r="F143">
            <v>0</v>
          </cell>
          <cell r="G143">
            <v>0</v>
          </cell>
          <cell r="H143">
            <v>0</v>
          </cell>
          <cell r="I143">
            <v>0</v>
          </cell>
          <cell r="J143">
            <v>0</v>
          </cell>
          <cell r="K143">
            <v>0</v>
          </cell>
          <cell r="L143">
            <v>0</v>
          </cell>
          <cell r="M143">
            <v>0</v>
          </cell>
          <cell r="N143">
            <v>0</v>
          </cell>
          <cell r="O143">
            <v>0</v>
          </cell>
          <cell r="P143">
            <v>0</v>
          </cell>
          <cell r="Q143">
            <v>0</v>
          </cell>
          <cell r="R143">
            <v>0</v>
          </cell>
          <cell r="S143">
            <v>56</v>
          </cell>
          <cell r="T143">
            <v>43</v>
          </cell>
          <cell r="U143">
            <v>8</v>
          </cell>
          <cell r="V143">
            <v>10</v>
          </cell>
          <cell r="W143">
            <v>18</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v>
          </cell>
          <cell r="AW143">
            <v>0</v>
          </cell>
          <cell r="AX143">
            <v>0</v>
          </cell>
          <cell r="AY143">
            <v>0</v>
          </cell>
          <cell r="AZ143">
            <v>0</v>
          </cell>
          <cell r="BA143">
            <v>0</v>
          </cell>
          <cell r="BB143">
            <v>0</v>
          </cell>
          <cell r="BC143">
            <v>0</v>
          </cell>
          <cell r="BD143">
            <v>0</v>
          </cell>
          <cell r="BE143">
            <v>0</v>
          </cell>
          <cell r="BF143">
            <v>0</v>
          </cell>
          <cell r="BG143">
            <v>0</v>
          </cell>
          <cell r="BH143">
            <v>0</v>
          </cell>
          <cell r="BI143">
            <v>0</v>
          </cell>
          <cell r="BJ143">
            <v>21</v>
          </cell>
          <cell r="BK143">
            <v>13</v>
          </cell>
          <cell r="BL143">
            <v>15</v>
          </cell>
          <cell r="BM143">
            <v>15</v>
          </cell>
          <cell r="BN143">
            <v>199</v>
          </cell>
          <cell r="BO143">
            <v>167</v>
          </cell>
          <cell r="BP143">
            <v>135</v>
          </cell>
          <cell r="BQ143">
            <v>135</v>
          </cell>
          <cell r="BR143" t="str">
            <v>LCC</v>
          </cell>
        </row>
        <row r="144">
          <cell r="A144" t="str">
            <v>E3620</v>
          </cell>
          <cell r="B144">
            <v>5204</v>
          </cell>
          <cell r="C144" t="str">
            <v>Lincoln Ermine Junior School</v>
          </cell>
          <cell r="D144" t="str">
            <v/>
          </cell>
          <cell r="E144">
            <v>5204</v>
          </cell>
          <cell r="F144">
            <v>0</v>
          </cell>
          <cell r="G144">
            <v>0</v>
          </cell>
          <cell r="H144">
            <v>0</v>
          </cell>
          <cell r="I144">
            <v>0</v>
          </cell>
          <cell r="J144">
            <v>0</v>
          </cell>
          <cell r="K144">
            <v>0</v>
          </cell>
          <cell r="L144">
            <v>0</v>
          </cell>
          <cell r="M144">
            <v>0</v>
          </cell>
          <cell r="N144">
            <v>0</v>
          </cell>
          <cell r="O144">
            <v>64</v>
          </cell>
          <cell r="P144">
            <v>60</v>
          </cell>
          <cell r="Q144">
            <v>51</v>
          </cell>
          <cell r="R144">
            <v>53</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228</v>
          </cell>
          <cell r="BO144">
            <v>228</v>
          </cell>
          <cell r="BP144">
            <v>228</v>
          </cell>
          <cell r="BQ144">
            <v>228</v>
          </cell>
          <cell r="BR144" t="str">
            <v>LCC</v>
          </cell>
        </row>
        <row r="145">
          <cell r="A145" t="str">
            <v>E3630</v>
          </cell>
          <cell r="B145">
            <v>5220</v>
          </cell>
          <cell r="C145" t="str">
            <v>Lincoln Hartsholme Primary School</v>
          </cell>
          <cell r="D145" t="str">
            <v/>
          </cell>
          <cell r="E145">
            <v>5220</v>
          </cell>
          <cell r="F145">
            <v>0</v>
          </cell>
          <cell r="G145">
            <v>0</v>
          </cell>
          <cell r="H145">
            <v>0</v>
          </cell>
          <cell r="I145">
            <v>0</v>
          </cell>
          <cell r="J145">
            <v>0</v>
          </cell>
          <cell r="K145">
            <v>0</v>
          </cell>
          <cell r="L145">
            <v>0</v>
          </cell>
          <cell r="M145">
            <v>0</v>
          </cell>
          <cell r="N145">
            <v>0</v>
          </cell>
          <cell r="O145">
            <v>48</v>
          </cell>
          <cell r="P145">
            <v>36</v>
          </cell>
          <cell r="Q145">
            <v>28</v>
          </cell>
          <cell r="R145">
            <v>34</v>
          </cell>
          <cell r="S145">
            <v>32</v>
          </cell>
          <cell r="T145">
            <v>35</v>
          </cell>
          <cell r="U145">
            <v>6</v>
          </cell>
          <cell r="V145">
            <v>11</v>
          </cell>
          <cell r="W145">
            <v>16</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cell r="AS145">
            <v>0</v>
          </cell>
          <cell r="AT145">
            <v>0</v>
          </cell>
          <cell r="AU145">
            <v>0</v>
          </cell>
          <cell r="AV145">
            <v>0</v>
          </cell>
          <cell r="AW145">
            <v>0</v>
          </cell>
          <cell r="AX145">
            <v>0</v>
          </cell>
          <cell r="AY145">
            <v>0</v>
          </cell>
          <cell r="AZ145">
            <v>0</v>
          </cell>
          <cell r="BA145">
            <v>0</v>
          </cell>
          <cell r="BB145">
            <v>0</v>
          </cell>
          <cell r="BC145">
            <v>0</v>
          </cell>
          <cell r="BD145">
            <v>0</v>
          </cell>
          <cell r="BE145">
            <v>0</v>
          </cell>
          <cell r="BF145">
            <v>0</v>
          </cell>
          <cell r="BG145">
            <v>0</v>
          </cell>
          <cell r="BH145">
            <v>0</v>
          </cell>
          <cell r="BI145">
            <v>0</v>
          </cell>
          <cell r="BJ145">
            <v>10</v>
          </cell>
          <cell r="BK145">
            <v>5</v>
          </cell>
          <cell r="BL145">
            <v>16</v>
          </cell>
          <cell r="BM145">
            <v>5</v>
          </cell>
          <cell r="BN145">
            <v>282</v>
          </cell>
          <cell r="BO145">
            <v>264</v>
          </cell>
          <cell r="BP145">
            <v>246</v>
          </cell>
          <cell r="BQ145">
            <v>246</v>
          </cell>
          <cell r="BR145" t="str">
            <v>LCC</v>
          </cell>
        </row>
        <row r="146">
          <cell r="A146" t="str">
            <v>E3640</v>
          </cell>
          <cell r="B146">
            <v>2137</v>
          </cell>
          <cell r="C146" t="str">
            <v>Lincoln Manor Leas Infant School</v>
          </cell>
          <cell r="D146" t="str">
            <v/>
          </cell>
          <cell r="E146">
            <v>2137</v>
          </cell>
          <cell r="F146">
            <v>0</v>
          </cell>
          <cell r="G146">
            <v>0</v>
          </cell>
          <cell r="H146">
            <v>0</v>
          </cell>
          <cell r="I146">
            <v>0</v>
          </cell>
          <cell r="J146">
            <v>0</v>
          </cell>
          <cell r="K146">
            <v>0</v>
          </cell>
          <cell r="L146">
            <v>0</v>
          </cell>
          <cell r="M146">
            <v>0</v>
          </cell>
          <cell r="N146">
            <v>0</v>
          </cell>
          <cell r="O146">
            <v>0</v>
          </cell>
          <cell r="P146">
            <v>0</v>
          </cell>
          <cell r="Q146">
            <v>0</v>
          </cell>
          <cell r="R146">
            <v>0</v>
          </cell>
          <cell r="S146">
            <v>59</v>
          </cell>
          <cell r="T146">
            <v>60</v>
          </cell>
          <cell r="U146">
            <v>21</v>
          </cell>
          <cell r="V146">
            <v>14</v>
          </cell>
          <cell r="W146">
            <v>20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174</v>
          </cell>
          <cell r="BO146">
            <v>174</v>
          </cell>
          <cell r="BP146">
            <v>174</v>
          </cell>
          <cell r="BQ146">
            <v>174</v>
          </cell>
          <cell r="BR146" t="str">
            <v>LCC</v>
          </cell>
        </row>
        <row r="147">
          <cell r="A147" t="str">
            <v>E3650</v>
          </cell>
          <cell r="B147">
            <v>2136</v>
          </cell>
          <cell r="C147" t="str">
            <v>Lincoln Manor Leas Junior School</v>
          </cell>
          <cell r="D147" t="str">
            <v/>
          </cell>
          <cell r="E147">
            <v>2136</v>
          </cell>
          <cell r="F147">
            <v>0</v>
          </cell>
          <cell r="G147">
            <v>0</v>
          </cell>
          <cell r="H147">
            <v>0</v>
          </cell>
          <cell r="I147">
            <v>0</v>
          </cell>
          <cell r="J147">
            <v>0</v>
          </cell>
          <cell r="K147">
            <v>0</v>
          </cell>
          <cell r="L147">
            <v>0</v>
          </cell>
          <cell r="M147">
            <v>0</v>
          </cell>
          <cell r="N147">
            <v>0</v>
          </cell>
          <cell r="O147">
            <v>96</v>
          </cell>
          <cell r="P147">
            <v>98</v>
          </cell>
          <cell r="Q147">
            <v>80</v>
          </cell>
          <cell r="R147">
            <v>79</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353</v>
          </cell>
          <cell r="BO147">
            <v>353</v>
          </cell>
          <cell r="BP147">
            <v>353</v>
          </cell>
          <cell r="BQ147">
            <v>353</v>
          </cell>
          <cell r="BR147" t="str">
            <v>LCC</v>
          </cell>
        </row>
        <row r="148">
          <cell r="A148" t="str">
            <v>E3660</v>
          </cell>
          <cell r="B148">
            <v>2246</v>
          </cell>
          <cell r="C148" t="str">
            <v>Lincoln Leslie Manser Primary School</v>
          </cell>
          <cell r="D148" t="str">
            <v/>
          </cell>
          <cell r="E148">
            <v>2246</v>
          </cell>
          <cell r="F148">
            <v>0</v>
          </cell>
          <cell r="G148">
            <v>0</v>
          </cell>
          <cell r="H148">
            <v>0</v>
          </cell>
          <cell r="I148">
            <v>0</v>
          </cell>
          <cell r="J148">
            <v>0</v>
          </cell>
          <cell r="K148">
            <v>0</v>
          </cell>
          <cell r="L148">
            <v>0</v>
          </cell>
          <cell r="M148">
            <v>0</v>
          </cell>
          <cell r="N148">
            <v>0</v>
          </cell>
          <cell r="O148">
            <v>39</v>
          </cell>
          <cell r="P148">
            <v>29</v>
          </cell>
          <cell r="Q148">
            <v>35</v>
          </cell>
          <cell r="R148">
            <v>36</v>
          </cell>
          <cell r="S148">
            <v>40</v>
          </cell>
          <cell r="T148">
            <v>36</v>
          </cell>
          <cell r="U148">
            <v>12</v>
          </cell>
          <cell r="V148">
            <v>9</v>
          </cell>
          <cell r="W148">
            <v>15</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251</v>
          </cell>
          <cell r="BO148">
            <v>251</v>
          </cell>
          <cell r="BP148">
            <v>251</v>
          </cell>
          <cell r="BQ148">
            <v>251</v>
          </cell>
          <cell r="BR148" t="str">
            <v>LCC</v>
          </cell>
        </row>
        <row r="149">
          <cell r="A149" t="str">
            <v>E3670</v>
          </cell>
          <cell r="B149">
            <v>2124</v>
          </cell>
          <cell r="C149" t="str">
            <v>Lincoln Monks Abbey Primary School</v>
          </cell>
          <cell r="D149" t="str">
            <v/>
          </cell>
          <cell r="E149">
            <v>2124</v>
          </cell>
          <cell r="F149">
            <v>0</v>
          </cell>
          <cell r="G149">
            <v>0</v>
          </cell>
          <cell r="H149">
            <v>0</v>
          </cell>
          <cell r="I149">
            <v>0</v>
          </cell>
          <cell r="J149">
            <v>0</v>
          </cell>
          <cell r="K149">
            <v>0</v>
          </cell>
          <cell r="L149">
            <v>0</v>
          </cell>
          <cell r="M149">
            <v>0</v>
          </cell>
          <cell r="N149">
            <v>0</v>
          </cell>
          <cell r="O149">
            <v>50</v>
          </cell>
          <cell r="P149">
            <v>54</v>
          </cell>
          <cell r="Q149">
            <v>47</v>
          </cell>
          <cell r="R149">
            <v>48</v>
          </cell>
          <cell r="S149">
            <v>49</v>
          </cell>
          <cell r="T149">
            <v>42</v>
          </cell>
          <cell r="U149">
            <v>16</v>
          </cell>
          <cell r="V149">
            <v>9</v>
          </cell>
          <cell r="W149">
            <v>20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17</v>
          </cell>
          <cell r="BK149">
            <v>8</v>
          </cell>
          <cell r="BL149">
            <v>12</v>
          </cell>
          <cell r="BM149">
            <v>12</v>
          </cell>
          <cell r="BN149">
            <v>384</v>
          </cell>
          <cell r="BO149">
            <v>359.5</v>
          </cell>
          <cell r="BP149">
            <v>335</v>
          </cell>
          <cell r="BQ149">
            <v>335</v>
          </cell>
          <cell r="BR149" t="str">
            <v>LCC</v>
          </cell>
        </row>
        <row r="150">
          <cell r="A150" t="str">
            <v>E3680</v>
          </cell>
          <cell r="B150">
            <v>2130</v>
          </cell>
          <cell r="C150" t="str">
            <v>Lincoln Moorland Infant and Nursery School</v>
          </cell>
          <cell r="D150" t="str">
            <v/>
          </cell>
          <cell r="E150">
            <v>2130</v>
          </cell>
          <cell r="F150">
            <v>0</v>
          </cell>
          <cell r="G150">
            <v>0</v>
          </cell>
          <cell r="H150">
            <v>0</v>
          </cell>
          <cell r="I150">
            <v>0</v>
          </cell>
          <cell r="J150">
            <v>0</v>
          </cell>
          <cell r="K150">
            <v>0</v>
          </cell>
          <cell r="L150">
            <v>0</v>
          </cell>
          <cell r="M150">
            <v>0</v>
          </cell>
          <cell r="N150">
            <v>0</v>
          </cell>
          <cell r="O150">
            <v>0</v>
          </cell>
          <cell r="P150">
            <v>0</v>
          </cell>
          <cell r="Q150">
            <v>0</v>
          </cell>
          <cell r="R150">
            <v>2</v>
          </cell>
          <cell r="S150">
            <v>48</v>
          </cell>
          <cell r="T150">
            <v>46</v>
          </cell>
          <cell r="U150">
            <v>13</v>
          </cell>
          <cell r="V150">
            <v>10</v>
          </cell>
          <cell r="W150">
            <v>20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cell r="AS150">
            <v>0</v>
          </cell>
          <cell r="AT150">
            <v>0</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28</v>
          </cell>
          <cell r="BK150">
            <v>10</v>
          </cell>
          <cell r="BL150">
            <v>23</v>
          </cell>
          <cell r="BM150">
            <v>17</v>
          </cell>
          <cell r="BN150">
            <v>217</v>
          </cell>
          <cell r="BO150">
            <v>178</v>
          </cell>
          <cell r="BP150">
            <v>139</v>
          </cell>
          <cell r="BQ150">
            <v>139</v>
          </cell>
          <cell r="BR150" t="str">
            <v>LCC</v>
          </cell>
        </row>
        <row r="151">
          <cell r="A151" t="str">
            <v>E3690</v>
          </cell>
          <cell r="B151">
            <v>5227</v>
          </cell>
          <cell r="C151" t="str">
            <v>Lincoln Mount Street Infant and Nursery School</v>
          </cell>
          <cell r="D151" t="str">
            <v/>
          </cell>
          <cell r="E151">
            <v>5227</v>
          </cell>
          <cell r="F151">
            <v>0</v>
          </cell>
          <cell r="G151">
            <v>0</v>
          </cell>
          <cell r="H151">
            <v>0</v>
          </cell>
          <cell r="I151">
            <v>0</v>
          </cell>
          <cell r="J151">
            <v>0</v>
          </cell>
          <cell r="K151">
            <v>0</v>
          </cell>
          <cell r="L151">
            <v>0</v>
          </cell>
          <cell r="M151">
            <v>0</v>
          </cell>
          <cell r="N151">
            <v>0</v>
          </cell>
          <cell r="O151">
            <v>0</v>
          </cell>
          <cell r="P151">
            <v>0</v>
          </cell>
          <cell r="Q151">
            <v>0</v>
          </cell>
          <cell r="R151">
            <v>0</v>
          </cell>
          <cell r="S151">
            <v>79</v>
          </cell>
          <cell r="T151">
            <v>85</v>
          </cell>
          <cell r="U151">
            <v>20</v>
          </cell>
          <cell r="V151">
            <v>16</v>
          </cell>
          <cell r="W151">
            <v>47</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1</v>
          </cell>
          <cell r="BA151">
            <v>3</v>
          </cell>
          <cell r="BB151">
            <v>0</v>
          </cell>
          <cell r="BC151">
            <v>2</v>
          </cell>
          <cell r="BD151">
            <v>1</v>
          </cell>
          <cell r="BE151">
            <v>0</v>
          </cell>
          <cell r="BF151">
            <v>0</v>
          </cell>
          <cell r="BG151">
            <v>0</v>
          </cell>
          <cell r="BH151">
            <v>0</v>
          </cell>
          <cell r="BI151">
            <v>0</v>
          </cell>
          <cell r="BJ151">
            <v>18</v>
          </cell>
          <cell r="BK151">
            <v>18</v>
          </cell>
          <cell r="BL151">
            <v>26</v>
          </cell>
          <cell r="BM151">
            <v>2</v>
          </cell>
          <cell r="BN151">
            <v>318</v>
          </cell>
          <cell r="BO151">
            <v>286</v>
          </cell>
          <cell r="BP151">
            <v>247</v>
          </cell>
          <cell r="BQ151">
            <v>247</v>
          </cell>
          <cell r="BR151" t="str">
            <v>LCC</v>
          </cell>
        </row>
        <row r="152">
          <cell r="A152" t="str">
            <v>E3700</v>
          </cell>
          <cell r="B152">
            <v>3347</v>
          </cell>
          <cell r="C152" t="str">
            <v>Lincoln Our Lady of Lincoln Catholic Primary School</v>
          </cell>
          <cell r="D152" t="str">
            <v/>
          </cell>
          <cell r="E152">
            <v>3347</v>
          </cell>
          <cell r="F152">
            <v>0</v>
          </cell>
          <cell r="G152">
            <v>0</v>
          </cell>
          <cell r="H152">
            <v>0</v>
          </cell>
          <cell r="I152">
            <v>0</v>
          </cell>
          <cell r="J152">
            <v>0</v>
          </cell>
          <cell r="K152">
            <v>0</v>
          </cell>
          <cell r="L152">
            <v>0</v>
          </cell>
          <cell r="M152">
            <v>0</v>
          </cell>
          <cell r="N152">
            <v>0</v>
          </cell>
          <cell r="O152">
            <v>30</v>
          </cell>
          <cell r="P152">
            <v>27</v>
          </cell>
          <cell r="Q152">
            <v>30</v>
          </cell>
          <cell r="R152">
            <v>26</v>
          </cell>
          <cell r="S152">
            <v>28</v>
          </cell>
          <cell r="T152">
            <v>18</v>
          </cell>
          <cell r="U152">
            <v>11</v>
          </cell>
          <cell r="V152">
            <v>4</v>
          </cell>
          <cell r="W152">
            <v>15</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189</v>
          </cell>
          <cell r="BO152">
            <v>189</v>
          </cell>
          <cell r="BP152">
            <v>189</v>
          </cell>
          <cell r="BQ152">
            <v>189</v>
          </cell>
          <cell r="BR152" t="str">
            <v>LCC</v>
          </cell>
        </row>
        <row r="153">
          <cell r="A153" t="str">
            <v>E3710</v>
          </cell>
          <cell r="B153">
            <v>2129</v>
          </cell>
          <cell r="C153" t="str">
            <v>Lincoln The Usher Junior School</v>
          </cell>
          <cell r="D153" t="str">
            <v/>
          </cell>
          <cell r="E153">
            <v>2129</v>
          </cell>
          <cell r="F153">
            <v>0</v>
          </cell>
          <cell r="G153">
            <v>0</v>
          </cell>
          <cell r="H153">
            <v>0</v>
          </cell>
          <cell r="I153">
            <v>0</v>
          </cell>
          <cell r="J153">
            <v>0</v>
          </cell>
          <cell r="K153">
            <v>0</v>
          </cell>
          <cell r="L153">
            <v>0</v>
          </cell>
          <cell r="M153">
            <v>0</v>
          </cell>
          <cell r="N153">
            <v>0</v>
          </cell>
          <cell r="O153">
            <v>56</v>
          </cell>
          <cell r="P153">
            <v>48</v>
          </cell>
          <cell r="Q153">
            <v>59</v>
          </cell>
          <cell r="R153">
            <v>48</v>
          </cell>
          <cell r="S153">
            <v>0</v>
          </cell>
          <cell r="T153">
            <v>0</v>
          </cell>
          <cell r="U153">
            <v>0</v>
          </cell>
          <cell r="V153">
            <v>0</v>
          </cell>
          <cell r="W153">
            <v>0</v>
          </cell>
          <cell r="X153">
            <v>0</v>
          </cell>
          <cell r="Y153">
            <v>0</v>
          </cell>
          <cell r="Z153">
            <v>0</v>
          </cell>
          <cell r="AA153">
            <v>0</v>
          </cell>
          <cell r="AB153">
            <v>0</v>
          </cell>
          <cell r="AC153">
            <v>0</v>
          </cell>
          <cell r="AD153">
            <v>0</v>
          </cell>
          <cell r="AE153">
            <v>0</v>
          </cell>
          <cell r="AF153">
            <v>0</v>
          </cell>
          <cell r="AG153">
            <v>0</v>
          </cell>
          <cell r="AH153">
            <v>0</v>
          </cell>
          <cell r="AI153">
            <v>0</v>
          </cell>
          <cell r="AJ153">
            <v>0</v>
          </cell>
          <cell r="AK153">
            <v>0</v>
          </cell>
          <cell r="AL153">
            <v>0</v>
          </cell>
          <cell r="AM153">
            <v>0</v>
          </cell>
          <cell r="AN153">
            <v>0</v>
          </cell>
          <cell r="AO153">
            <v>0</v>
          </cell>
          <cell r="AP153">
            <v>0</v>
          </cell>
          <cell r="AQ153">
            <v>0</v>
          </cell>
          <cell r="AR153">
            <v>0</v>
          </cell>
          <cell r="AS153">
            <v>0</v>
          </cell>
          <cell r="AT153">
            <v>0</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0</v>
          </cell>
          <cell r="BM153">
            <v>0</v>
          </cell>
          <cell r="BN153">
            <v>211</v>
          </cell>
          <cell r="BO153">
            <v>211</v>
          </cell>
          <cell r="BP153">
            <v>211</v>
          </cell>
          <cell r="BQ153">
            <v>211</v>
          </cell>
          <cell r="BR153" t="str">
            <v>LCC</v>
          </cell>
        </row>
        <row r="154">
          <cell r="A154" t="str">
            <v>E3740</v>
          </cell>
          <cell r="B154">
            <v>3108</v>
          </cell>
          <cell r="C154" t="str">
            <v>Lincoln St Faith's CE Infant School</v>
          </cell>
          <cell r="D154" t="str">
            <v/>
          </cell>
          <cell r="E154">
            <v>3108</v>
          </cell>
          <cell r="F154">
            <v>0</v>
          </cell>
          <cell r="G154">
            <v>0</v>
          </cell>
          <cell r="H154">
            <v>0</v>
          </cell>
          <cell r="I154">
            <v>0</v>
          </cell>
          <cell r="J154">
            <v>0</v>
          </cell>
          <cell r="K154">
            <v>0</v>
          </cell>
          <cell r="L154">
            <v>0</v>
          </cell>
          <cell r="M154">
            <v>0</v>
          </cell>
          <cell r="N154">
            <v>0</v>
          </cell>
          <cell r="O154">
            <v>0</v>
          </cell>
          <cell r="P154">
            <v>0</v>
          </cell>
          <cell r="Q154">
            <v>0</v>
          </cell>
          <cell r="R154">
            <v>0</v>
          </cell>
          <cell r="S154">
            <v>41</v>
          </cell>
          <cell r="T154">
            <v>46</v>
          </cell>
          <cell r="U154">
            <v>10</v>
          </cell>
          <cell r="V154">
            <v>14</v>
          </cell>
          <cell r="W154">
            <v>21</v>
          </cell>
          <cell r="X154">
            <v>0</v>
          </cell>
          <cell r="Y154">
            <v>0</v>
          </cell>
          <cell r="Z154">
            <v>0</v>
          </cell>
          <cell r="AA154">
            <v>0</v>
          </cell>
          <cell r="AB154">
            <v>0</v>
          </cell>
          <cell r="AC154">
            <v>0</v>
          </cell>
          <cell r="AD154">
            <v>0</v>
          </cell>
          <cell r="AE154">
            <v>0</v>
          </cell>
          <cell r="AF154">
            <v>0</v>
          </cell>
          <cell r="AG154">
            <v>0</v>
          </cell>
          <cell r="AH154">
            <v>0</v>
          </cell>
          <cell r="AI154">
            <v>0</v>
          </cell>
          <cell r="AJ154">
            <v>0</v>
          </cell>
          <cell r="AK154">
            <v>0</v>
          </cell>
          <cell r="AL154">
            <v>0</v>
          </cell>
          <cell r="AM154">
            <v>0</v>
          </cell>
          <cell r="AN154">
            <v>0</v>
          </cell>
          <cell r="AO154">
            <v>0</v>
          </cell>
          <cell r="AP154">
            <v>0</v>
          </cell>
          <cell r="AQ154">
            <v>0</v>
          </cell>
          <cell r="AR154">
            <v>0</v>
          </cell>
          <cell r="AS154">
            <v>0</v>
          </cell>
          <cell r="AT154">
            <v>0</v>
          </cell>
          <cell r="AU154">
            <v>0</v>
          </cell>
          <cell r="AV154">
            <v>0</v>
          </cell>
          <cell r="AW154">
            <v>0</v>
          </cell>
          <cell r="AX154">
            <v>0</v>
          </cell>
          <cell r="AY154">
            <v>0</v>
          </cell>
          <cell r="AZ154">
            <v>0</v>
          </cell>
          <cell r="BA154">
            <v>0</v>
          </cell>
          <cell r="BB154">
            <v>0</v>
          </cell>
          <cell r="BC154">
            <v>0</v>
          </cell>
          <cell r="BD154">
            <v>0</v>
          </cell>
          <cell r="BE154">
            <v>0</v>
          </cell>
          <cell r="BF154">
            <v>0</v>
          </cell>
          <cell r="BG154">
            <v>0</v>
          </cell>
          <cell r="BH154">
            <v>0</v>
          </cell>
          <cell r="BI154">
            <v>0</v>
          </cell>
          <cell r="BJ154">
            <v>12</v>
          </cell>
          <cell r="BK154">
            <v>6</v>
          </cell>
          <cell r="BL154">
            <v>22</v>
          </cell>
          <cell r="BM154">
            <v>10</v>
          </cell>
          <cell r="BN154">
            <v>182</v>
          </cell>
          <cell r="BO154">
            <v>157</v>
          </cell>
          <cell r="BP154">
            <v>132</v>
          </cell>
          <cell r="BQ154">
            <v>132</v>
          </cell>
          <cell r="BR154" t="str">
            <v>LCC</v>
          </cell>
        </row>
        <row r="155">
          <cell r="A155" t="str">
            <v>E3750</v>
          </cell>
          <cell r="B155">
            <v>3107</v>
          </cell>
          <cell r="C155" t="str">
            <v>Lincoln St Faith and St Martin CE Junior School</v>
          </cell>
          <cell r="D155" t="str">
            <v/>
          </cell>
          <cell r="E155">
            <v>3107</v>
          </cell>
          <cell r="F155">
            <v>0</v>
          </cell>
          <cell r="G155">
            <v>0</v>
          </cell>
          <cell r="H155">
            <v>0</v>
          </cell>
          <cell r="I155">
            <v>0</v>
          </cell>
          <cell r="J155">
            <v>0</v>
          </cell>
          <cell r="K155">
            <v>0</v>
          </cell>
          <cell r="L155">
            <v>0</v>
          </cell>
          <cell r="M155">
            <v>0</v>
          </cell>
          <cell r="N155">
            <v>0</v>
          </cell>
          <cell r="O155">
            <v>40</v>
          </cell>
          <cell r="P155">
            <v>49</v>
          </cell>
          <cell r="Q155">
            <v>53</v>
          </cell>
          <cell r="R155">
            <v>43</v>
          </cell>
          <cell r="S155">
            <v>0</v>
          </cell>
          <cell r="T155">
            <v>0</v>
          </cell>
          <cell r="U155">
            <v>0</v>
          </cell>
          <cell r="V155">
            <v>0</v>
          </cell>
          <cell r="W155">
            <v>0</v>
          </cell>
          <cell r="X155">
            <v>0</v>
          </cell>
          <cell r="Y155">
            <v>0</v>
          </cell>
          <cell r="Z155">
            <v>0</v>
          </cell>
          <cell r="AA155">
            <v>0</v>
          </cell>
          <cell r="AB155">
            <v>0</v>
          </cell>
          <cell r="AC155">
            <v>0</v>
          </cell>
          <cell r="AD155">
            <v>0</v>
          </cell>
          <cell r="AE155">
            <v>0</v>
          </cell>
          <cell r="AF155">
            <v>0</v>
          </cell>
          <cell r="AG155">
            <v>0</v>
          </cell>
          <cell r="AH155">
            <v>0</v>
          </cell>
          <cell r="AI155">
            <v>0</v>
          </cell>
          <cell r="AJ155">
            <v>0</v>
          </cell>
          <cell r="AK155">
            <v>0</v>
          </cell>
          <cell r="AL155">
            <v>0</v>
          </cell>
          <cell r="AM155">
            <v>0</v>
          </cell>
          <cell r="AN155">
            <v>0</v>
          </cell>
          <cell r="AO155">
            <v>0</v>
          </cell>
          <cell r="AP155">
            <v>0</v>
          </cell>
          <cell r="AQ155">
            <v>0</v>
          </cell>
          <cell r="AR155">
            <v>0</v>
          </cell>
          <cell r="AS155">
            <v>0</v>
          </cell>
          <cell r="AT155">
            <v>0</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185</v>
          </cell>
          <cell r="BO155">
            <v>185</v>
          </cell>
          <cell r="BP155">
            <v>185</v>
          </cell>
          <cell r="BQ155">
            <v>185</v>
          </cell>
          <cell r="BR155" t="str">
            <v>LCC</v>
          </cell>
        </row>
        <row r="156">
          <cell r="A156" t="str">
            <v>E3760</v>
          </cell>
          <cell r="B156">
            <v>2128</v>
          </cell>
          <cell r="C156" t="str">
            <v>Lincoln St Giles Infant School</v>
          </cell>
          <cell r="D156" t="str">
            <v/>
          </cell>
          <cell r="E156">
            <v>2128</v>
          </cell>
          <cell r="F156">
            <v>0</v>
          </cell>
          <cell r="G156">
            <v>0</v>
          </cell>
          <cell r="H156">
            <v>0</v>
          </cell>
          <cell r="I156">
            <v>0</v>
          </cell>
          <cell r="J156">
            <v>0</v>
          </cell>
          <cell r="K156">
            <v>0</v>
          </cell>
          <cell r="L156">
            <v>0</v>
          </cell>
          <cell r="M156">
            <v>0</v>
          </cell>
          <cell r="N156">
            <v>0</v>
          </cell>
          <cell r="O156">
            <v>0</v>
          </cell>
          <cell r="P156">
            <v>0</v>
          </cell>
          <cell r="Q156">
            <v>0</v>
          </cell>
          <cell r="R156">
            <v>63</v>
          </cell>
          <cell r="S156">
            <v>69</v>
          </cell>
          <cell r="T156">
            <v>53</v>
          </cell>
          <cell r="U156">
            <v>22</v>
          </cell>
          <cell r="V156">
            <v>16</v>
          </cell>
          <cell r="W156">
            <v>36</v>
          </cell>
          <cell r="X156">
            <v>0</v>
          </cell>
          <cell r="Y156">
            <v>0</v>
          </cell>
          <cell r="Z156">
            <v>0</v>
          </cell>
          <cell r="AA156">
            <v>0</v>
          </cell>
          <cell r="AB156">
            <v>0</v>
          </cell>
          <cell r="AC156">
            <v>0</v>
          </cell>
          <cell r="AD156">
            <v>0</v>
          </cell>
          <cell r="AE156">
            <v>0</v>
          </cell>
          <cell r="AF156">
            <v>0</v>
          </cell>
          <cell r="AG156">
            <v>0</v>
          </cell>
          <cell r="AH156">
            <v>0</v>
          </cell>
          <cell r="AI156">
            <v>0</v>
          </cell>
          <cell r="AJ156">
            <v>0</v>
          </cell>
          <cell r="AK156">
            <v>0</v>
          </cell>
          <cell r="AL156">
            <v>0</v>
          </cell>
          <cell r="AM156">
            <v>0</v>
          </cell>
          <cell r="AN156">
            <v>0</v>
          </cell>
          <cell r="AO156">
            <v>0</v>
          </cell>
          <cell r="AP156">
            <v>0</v>
          </cell>
          <cell r="AQ156">
            <v>0</v>
          </cell>
          <cell r="AR156">
            <v>0</v>
          </cell>
          <cell r="AS156">
            <v>0</v>
          </cell>
          <cell r="AT156">
            <v>0</v>
          </cell>
          <cell r="AU156">
            <v>0</v>
          </cell>
          <cell r="AV156">
            <v>0</v>
          </cell>
          <cell r="AW156">
            <v>0</v>
          </cell>
          <cell r="AX156">
            <v>0</v>
          </cell>
          <cell r="AY156">
            <v>0</v>
          </cell>
          <cell r="AZ156">
            <v>0</v>
          </cell>
          <cell r="BA156">
            <v>0</v>
          </cell>
          <cell r="BB156">
            <v>0</v>
          </cell>
          <cell r="BC156">
            <v>0</v>
          </cell>
          <cell r="BD156">
            <v>0</v>
          </cell>
          <cell r="BE156">
            <v>0</v>
          </cell>
          <cell r="BF156">
            <v>0</v>
          </cell>
          <cell r="BG156">
            <v>0</v>
          </cell>
          <cell r="BH156">
            <v>0</v>
          </cell>
          <cell r="BI156">
            <v>0</v>
          </cell>
          <cell r="BJ156">
            <v>0</v>
          </cell>
          <cell r="BK156">
            <v>0</v>
          </cell>
          <cell r="BL156">
            <v>0</v>
          </cell>
          <cell r="BM156">
            <v>0</v>
          </cell>
          <cell r="BN156">
            <v>259</v>
          </cell>
          <cell r="BO156">
            <v>259</v>
          </cell>
          <cell r="BP156">
            <v>259</v>
          </cell>
          <cell r="BQ156">
            <v>259</v>
          </cell>
          <cell r="BR156" t="str">
            <v>LCC</v>
          </cell>
        </row>
        <row r="157">
          <cell r="A157" t="str">
            <v>E3770</v>
          </cell>
          <cell r="B157">
            <v>2127</v>
          </cell>
          <cell r="C157" t="str">
            <v>Lincoln Myle Cross Junior School</v>
          </cell>
          <cell r="D157" t="str">
            <v/>
          </cell>
          <cell r="E157">
            <v>2127</v>
          </cell>
          <cell r="F157">
            <v>0</v>
          </cell>
          <cell r="G157">
            <v>0</v>
          </cell>
          <cell r="H157">
            <v>0</v>
          </cell>
          <cell r="I157">
            <v>0</v>
          </cell>
          <cell r="J157">
            <v>0</v>
          </cell>
          <cell r="K157">
            <v>0</v>
          </cell>
          <cell r="L157">
            <v>0</v>
          </cell>
          <cell r="M157">
            <v>0</v>
          </cell>
          <cell r="N157">
            <v>0</v>
          </cell>
          <cell r="O157">
            <v>58</v>
          </cell>
          <cell r="P157">
            <v>44</v>
          </cell>
          <cell r="Q157">
            <v>68</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v>
          </cell>
          <cell r="BH157">
            <v>0</v>
          </cell>
          <cell r="BI157">
            <v>0</v>
          </cell>
          <cell r="BJ157">
            <v>0</v>
          </cell>
          <cell r="BK157">
            <v>0</v>
          </cell>
          <cell r="BL157">
            <v>0</v>
          </cell>
          <cell r="BM157">
            <v>0</v>
          </cell>
          <cell r="BN157">
            <v>170</v>
          </cell>
          <cell r="BO157">
            <v>170</v>
          </cell>
          <cell r="BP157">
            <v>170</v>
          </cell>
          <cell r="BQ157">
            <v>170</v>
          </cell>
          <cell r="BR157" t="str">
            <v>LCC</v>
          </cell>
        </row>
        <row r="158">
          <cell r="A158" t="str">
            <v>E3780</v>
          </cell>
          <cell r="B158">
            <v>3346</v>
          </cell>
          <cell r="C158" t="str">
            <v>Lincoln Saint Hugh's Catholic Primary School</v>
          </cell>
          <cell r="D158" t="str">
            <v/>
          </cell>
          <cell r="E158">
            <v>3346</v>
          </cell>
          <cell r="F158">
            <v>0</v>
          </cell>
          <cell r="G158">
            <v>0</v>
          </cell>
          <cell r="H158">
            <v>0</v>
          </cell>
          <cell r="I158">
            <v>0</v>
          </cell>
          <cell r="J158">
            <v>0</v>
          </cell>
          <cell r="K158">
            <v>0</v>
          </cell>
          <cell r="L158">
            <v>0</v>
          </cell>
          <cell r="M158">
            <v>0</v>
          </cell>
          <cell r="N158">
            <v>0</v>
          </cell>
          <cell r="O158">
            <v>34</v>
          </cell>
          <cell r="P158">
            <v>41</v>
          </cell>
          <cell r="Q158">
            <v>35</v>
          </cell>
          <cell r="R158">
            <v>34</v>
          </cell>
          <cell r="S158">
            <v>34</v>
          </cell>
          <cell r="T158">
            <v>35</v>
          </cell>
          <cell r="U158">
            <v>18</v>
          </cell>
          <cell r="V158">
            <v>8</v>
          </cell>
          <cell r="W158">
            <v>16</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255</v>
          </cell>
          <cell r="BO158">
            <v>255</v>
          </cell>
          <cell r="BP158">
            <v>255</v>
          </cell>
          <cell r="BQ158">
            <v>255</v>
          </cell>
          <cell r="BR158" t="str">
            <v>LCC</v>
          </cell>
        </row>
        <row r="159">
          <cell r="A159" t="str">
            <v>E3800</v>
          </cell>
          <cell r="B159">
            <v>3111</v>
          </cell>
          <cell r="C159" t="str">
            <v>Lincoln St Peter at Gowts CE Primary School</v>
          </cell>
          <cell r="D159" t="str">
            <v/>
          </cell>
          <cell r="E159">
            <v>3111</v>
          </cell>
          <cell r="F159">
            <v>0</v>
          </cell>
          <cell r="G159">
            <v>0</v>
          </cell>
          <cell r="H159">
            <v>0</v>
          </cell>
          <cell r="I159">
            <v>0</v>
          </cell>
          <cell r="J159">
            <v>0</v>
          </cell>
          <cell r="K159">
            <v>0</v>
          </cell>
          <cell r="L159">
            <v>0</v>
          </cell>
          <cell r="M159">
            <v>0</v>
          </cell>
          <cell r="N159">
            <v>0</v>
          </cell>
          <cell r="O159">
            <v>29</v>
          </cell>
          <cell r="P159">
            <v>28</v>
          </cell>
          <cell r="Q159">
            <v>29</v>
          </cell>
          <cell r="R159">
            <v>30</v>
          </cell>
          <cell r="S159">
            <v>28</v>
          </cell>
          <cell r="T159">
            <v>29</v>
          </cell>
          <cell r="U159">
            <v>11</v>
          </cell>
          <cell r="V159">
            <v>6</v>
          </cell>
          <cell r="W159">
            <v>13</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11</v>
          </cell>
          <cell r="BK159">
            <v>9</v>
          </cell>
          <cell r="BL159">
            <v>15</v>
          </cell>
          <cell r="BM159">
            <v>9</v>
          </cell>
          <cell r="BN159">
            <v>247</v>
          </cell>
          <cell r="BO159">
            <v>225</v>
          </cell>
          <cell r="BP159">
            <v>203</v>
          </cell>
          <cell r="BQ159">
            <v>203</v>
          </cell>
          <cell r="BR159" t="str">
            <v>LCC</v>
          </cell>
        </row>
        <row r="160">
          <cell r="A160" t="str">
            <v>E3810</v>
          </cell>
          <cell r="B160">
            <v>3505</v>
          </cell>
          <cell r="C160" t="str">
            <v>Lincoln Bishop King CE Community Primary School</v>
          </cell>
          <cell r="D160" t="str">
            <v/>
          </cell>
          <cell r="E160">
            <v>3505</v>
          </cell>
          <cell r="F160">
            <v>0</v>
          </cell>
          <cell r="G160">
            <v>0</v>
          </cell>
          <cell r="H160">
            <v>0</v>
          </cell>
          <cell r="I160">
            <v>0</v>
          </cell>
          <cell r="J160">
            <v>0</v>
          </cell>
          <cell r="K160">
            <v>0</v>
          </cell>
          <cell r="L160">
            <v>0</v>
          </cell>
          <cell r="M160">
            <v>0</v>
          </cell>
          <cell r="N160">
            <v>0</v>
          </cell>
          <cell r="O160">
            <v>36</v>
          </cell>
          <cell r="P160">
            <v>15</v>
          </cell>
          <cell r="Q160">
            <v>30</v>
          </cell>
          <cell r="R160">
            <v>35</v>
          </cell>
          <cell r="S160">
            <v>33</v>
          </cell>
          <cell r="T160">
            <v>27</v>
          </cell>
          <cell r="U160">
            <v>12</v>
          </cell>
          <cell r="V160">
            <v>5</v>
          </cell>
          <cell r="W160">
            <v>21</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6</v>
          </cell>
          <cell r="BK160">
            <v>7</v>
          </cell>
          <cell r="BL160">
            <v>14</v>
          </cell>
          <cell r="BM160">
            <v>6</v>
          </cell>
          <cell r="BN160">
            <v>247</v>
          </cell>
          <cell r="BO160">
            <v>230.5</v>
          </cell>
          <cell r="BP160">
            <v>214</v>
          </cell>
          <cell r="BQ160">
            <v>214</v>
          </cell>
          <cell r="BR160" t="str">
            <v>LCC</v>
          </cell>
        </row>
        <row r="161">
          <cell r="A161" t="str">
            <v>E3820</v>
          </cell>
          <cell r="B161">
            <v>5224</v>
          </cell>
          <cell r="C161" t="str">
            <v>Lincoln Westgate Junior School</v>
          </cell>
          <cell r="D161" t="str">
            <v/>
          </cell>
          <cell r="E161">
            <v>5224</v>
          </cell>
          <cell r="F161">
            <v>0</v>
          </cell>
          <cell r="G161">
            <v>0</v>
          </cell>
          <cell r="H161">
            <v>0</v>
          </cell>
          <cell r="I161">
            <v>0</v>
          </cell>
          <cell r="J161">
            <v>0</v>
          </cell>
          <cell r="K161">
            <v>0</v>
          </cell>
          <cell r="L161">
            <v>0</v>
          </cell>
          <cell r="M161">
            <v>0</v>
          </cell>
          <cell r="N161">
            <v>2</v>
          </cell>
          <cell r="O161">
            <v>97</v>
          </cell>
          <cell r="P161">
            <v>125</v>
          </cell>
          <cell r="Q161">
            <v>107</v>
          </cell>
          <cell r="R161">
            <v>96</v>
          </cell>
          <cell r="S161">
            <v>0</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427</v>
          </cell>
          <cell r="BO161">
            <v>427</v>
          </cell>
          <cell r="BP161">
            <v>427</v>
          </cell>
          <cell r="BQ161">
            <v>427</v>
          </cell>
          <cell r="BR161" t="str">
            <v>LCC</v>
          </cell>
        </row>
        <row r="162">
          <cell r="A162" t="str">
            <v>E3850</v>
          </cell>
          <cell r="B162">
            <v>3507</v>
          </cell>
          <cell r="C162" t="str">
            <v>Lincoln The Meadows Primary School</v>
          </cell>
          <cell r="D162" t="str">
            <v/>
          </cell>
          <cell r="E162">
            <v>3507</v>
          </cell>
          <cell r="F162">
            <v>0</v>
          </cell>
          <cell r="G162">
            <v>0</v>
          </cell>
          <cell r="H162">
            <v>0</v>
          </cell>
          <cell r="I162">
            <v>0</v>
          </cell>
          <cell r="J162">
            <v>0</v>
          </cell>
          <cell r="K162">
            <v>0</v>
          </cell>
          <cell r="L162">
            <v>0</v>
          </cell>
          <cell r="M162">
            <v>0</v>
          </cell>
          <cell r="N162">
            <v>0</v>
          </cell>
          <cell r="O162">
            <v>38</v>
          </cell>
          <cell r="P162">
            <v>37</v>
          </cell>
          <cell r="Q162">
            <v>36</v>
          </cell>
          <cell r="R162">
            <v>44</v>
          </cell>
          <cell r="S162">
            <v>21</v>
          </cell>
          <cell r="T162">
            <v>44</v>
          </cell>
          <cell r="U162">
            <v>11</v>
          </cell>
          <cell r="V162">
            <v>9</v>
          </cell>
          <cell r="W162">
            <v>18</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v>
          </cell>
          <cell r="BH162">
            <v>0</v>
          </cell>
          <cell r="BI162">
            <v>0</v>
          </cell>
          <cell r="BJ162">
            <v>0</v>
          </cell>
          <cell r="BK162">
            <v>0</v>
          </cell>
          <cell r="BL162">
            <v>0</v>
          </cell>
          <cell r="BM162">
            <v>0</v>
          </cell>
          <cell r="BN162">
            <v>258</v>
          </cell>
          <cell r="BO162">
            <v>258</v>
          </cell>
          <cell r="BP162">
            <v>258</v>
          </cell>
          <cell r="BQ162">
            <v>258</v>
          </cell>
          <cell r="BR162" t="str">
            <v>LCC</v>
          </cell>
        </row>
        <row r="163">
          <cell r="A163" t="str">
            <v>E3890</v>
          </cell>
          <cell r="B163">
            <v>3040</v>
          </cell>
          <cell r="C163" t="str">
            <v>Long Bennington CE Primary School</v>
          </cell>
          <cell r="D163" t="str">
            <v/>
          </cell>
          <cell r="E163">
            <v>3040</v>
          </cell>
          <cell r="F163">
            <v>0</v>
          </cell>
          <cell r="G163">
            <v>0</v>
          </cell>
          <cell r="H163">
            <v>0</v>
          </cell>
          <cell r="I163">
            <v>0</v>
          </cell>
          <cell r="J163">
            <v>0</v>
          </cell>
          <cell r="K163">
            <v>0</v>
          </cell>
          <cell r="L163">
            <v>0</v>
          </cell>
          <cell r="M163">
            <v>0</v>
          </cell>
          <cell r="N163">
            <v>0</v>
          </cell>
          <cell r="O163">
            <v>36</v>
          </cell>
          <cell r="P163">
            <v>40</v>
          </cell>
          <cell r="Q163">
            <v>38</v>
          </cell>
          <cell r="R163">
            <v>32</v>
          </cell>
          <cell r="S163">
            <v>41</v>
          </cell>
          <cell r="T163">
            <v>37</v>
          </cell>
          <cell r="U163">
            <v>13</v>
          </cell>
          <cell r="V163">
            <v>14</v>
          </cell>
          <cell r="W163">
            <v>16</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267</v>
          </cell>
          <cell r="BO163">
            <v>267</v>
          </cell>
          <cell r="BP163">
            <v>267</v>
          </cell>
          <cell r="BQ163">
            <v>267</v>
          </cell>
          <cell r="BR163" t="str">
            <v>SKDC</v>
          </cell>
        </row>
        <row r="164">
          <cell r="A164" t="str">
            <v>E3900</v>
          </cell>
          <cell r="B164">
            <v>2095</v>
          </cell>
          <cell r="C164" t="str">
            <v>Long Sutton Primary School</v>
          </cell>
          <cell r="D164" t="str">
            <v/>
          </cell>
          <cell r="E164">
            <v>2095</v>
          </cell>
          <cell r="F164">
            <v>0</v>
          </cell>
          <cell r="G164">
            <v>0</v>
          </cell>
          <cell r="H164">
            <v>0</v>
          </cell>
          <cell r="I164">
            <v>0</v>
          </cell>
          <cell r="J164">
            <v>0</v>
          </cell>
          <cell r="K164">
            <v>0</v>
          </cell>
          <cell r="L164">
            <v>0</v>
          </cell>
          <cell r="M164">
            <v>0</v>
          </cell>
          <cell r="N164">
            <v>0</v>
          </cell>
          <cell r="O164">
            <v>54</v>
          </cell>
          <cell r="P164">
            <v>58</v>
          </cell>
          <cell r="Q164">
            <v>48</v>
          </cell>
          <cell r="R164">
            <v>53</v>
          </cell>
          <cell r="S164">
            <v>46</v>
          </cell>
          <cell r="T164">
            <v>48</v>
          </cell>
          <cell r="U164">
            <v>21</v>
          </cell>
          <cell r="V164">
            <v>15</v>
          </cell>
          <cell r="W164">
            <v>23</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0</v>
          </cell>
          <cell r="AU164">
            <v>0</v>
          </cell>
          <cell r="AV164">
            <v>0</v>
          </cell>
          <cell r="AW164">
            <v>0</v>
          </cell>
          <cell r="AX164">
            <v>0</v>
          </cell>
          <cell r="AY164">
            <v>0</v>
          </cell>
          <cell r="AZ164">
            <v>0</v>
          </cell>
          <cell r="BA164">
            <v>0</v>
          </cell>
          <cell r="BB164">
            <v>0</v>
          </cell>
          <cell r="BC164">
            <v>0</v>
          </cell>
          <cell r="BD164">
            <v>0</v>
          </cell>
          <cell r="BE164">
            <v>0</v>
          </cell>
          <cell r="BF164">
            <v>0</v>
          </cell>
          <cell r="BG164">
            <v>0</v>
          </cell>
          <cell r="BH164">
            <v>0</v>
          </cell>
          <cell r="BI164">
            <v>0</v>
          </cell>
          <cell r="BJ164">
            <v>5</v>
          </cell>
          <cell r="BK164">
            <v>5</v>
          </cell>
          <cell r="BL164">
            <v>8</v>
          </cell>
          <cell r="BM164">
            <v>4</v>
          </cell>
          <cell r="BN164">
            <v>388</v>
          </cell>
          <cell r="BO164">
            <v>377</v>
          </cell>
          <cell r="BP164">
            <v>366</v>
          </cell>
          <cell r="BQ164">
            <v>366</v>
          </cell>
          <cell r="BR164" t="str">
            <v>SHDC</v>
          </cell>
        </row>
        <row r="165">
          <cell r="A165" t="str">
            <v>E3910</v>
          </cell>
          <cell r="B165">
            <v>2170</v>
          </cell>
          <cell r="C165" t="str">
            <v>Louth Eastfield Infants' and Nursery School</v>
          </cell>
          <cell r="D165" t="str">
            <v/>
          </cell>
          <cell r="E165">
            <v>2170</v>
          </cell>
          <cell r="F165">
            <v>0</v>
          </cell>
          <cell r="G165">
            <v>0</v>
          </cell>
          <cell r="H165">
            <v>0</v>
          </cell>
          <cell r="I165">
            <v>0</v>
          </cell>
          <cell r="J165">
            <v>0</v>
          </cell>
          <cell r="K165">
            <v>0</v>
          </cell>
          <cell r="L165">
            <v>0</v>
          </cell>
          <cell r="M165">
            <v>0</v>
          </cell>
          <cell r="N165">
            <v>0</v>
          </cell>
          <cell r="O165">
            <v>0</v>
          </cell>
          <cell r="P165">
            <v>0</v>
          </cell>
          <cell r="Q165">
            <v>0</v>
          </cell>
          <cell r="R165">
            <v>1</v>
          </cell>
          <cell r="S165">
            <v>54</v>
          </cell>
          <cell r="T165">
            <v>56</v>
          </cell>
          <cell r="U165">
            <v>23</v>
          </cell>
          <cell r="V165">
            <v>15</v>
          </cell>
          <cell r="W165">
            <v>32</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1</v>
          </cell>
          <cell r="AZ165">
            <v>0</v>
          </cell>
          <cell r="BA165">
            <v>1</v>
          </cell>
          <cell r="BB165">
            <v>4</v>
          </cell>
          <cell r="BC165">
            <v>4</v>
          </cell>
          <cell r="BD165">
            <v>4</v>
          </cell>
          <cell r="BE165">
            <v>1</v>
          </cell>
          <cell r="BF165">
            <v>0</v>
          </cell>
          <cell r="BG165">
            <v>0</v>
          </cell>
          <cell r="BH165">
            <v>0</v>
          </cell>
          <cell r="BI165">
            <v>0</v>
          </cell>
          <cell r="BJ165">
            <v>10</v>
          </cell>
          <cell r="BK165">
            <v>13</v>
          </cell>
          <cell r="BL165">
            <v>9</v>
          </cell>
          <cell r="BM165">
            <v>9</v>
          </cell>
          <cell r="BN165">
            <v>237</v>
          </cell>
          <cell r="BO165">
            <v>216.5</v>
          </cell>
          <cell r="BP165">
            <v>181</v>
          </cell>
          <cell r="BQ165">
            <v>181</v>
          </cell>
          <cell r="BR165" t="str">
            <v>ELDC</v>
          </cell>
        </row>
        <row r="166">
          <cell r="A166" t="str">
            <v>E3920</v>
          </cell>
          <cell r="B166">
            <v>2171</v>
          </cell>
          <cell r="C166" t="str">
            <v>Louth Kidgate Primary School</v>
          </cell>
          <cell r="D166" t="str">
            <v/>
          </cell>
          <cell r="E166">
            <v>2171</v>
          </cell>
          <cell r="F166">
            <v>0</v>
          </cell>
          <cell r="G166">
            <v>0</v>
          </cell>
          <cell r="H166">
            <v>0</v>
          </cell>
          <cell r="I166">
            <v>0</v>
          </cell>
          <cell r="J166">
            <v>0</v>
          </cell>
          <cell r="K166">
            <v>0</v>
          </cell>
          <cell r="L166">
            <v>0</v>
          </cell>
          <cell r="M166">
            <v>0</v>
          </cell>
          <cell r="N166">
            <v>0</v>
          </cell>
          <cell r="O166">
            <v>58</v>
          </cell>
          <cell r="P166">
            <v>60</v>
          </cell>
          <cell r="Q166">
            <v>58</v>
          </cell>
          <cell r="R166">
            <v>60</v>
          </cell>
          <cell r="S166">
            <v>60</v>
          </cell>
          <cell r="T166">
            <v>57</v>
          </cell>
          <cell r="U166">
            <v>11</v>
          </cell>
          <cell r="V166">
            <v>14</v>
          </cell>
          <cell r="W166">
            <v>35</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0</v>
          </cell>
          <cell r="AU166">
            <v>0</v>
          </cell>
          <cell r="AV166">
            <v>0</v>
          </cell>
          <cell r="AW166">
            <v>0</v>
          </cell>
          <cell r="AX166">
            <v>0</v>
          </cell>
          <cell r="AY166">
            <v>0</v>
          </cell>
          <cell r="AZ166">
            <v>0</v>
          </cell>
          <cell r="BA166">
            <v>0</v>
          </cell>
          <cell r="BB166">
            <v>0</v>
          </cell>
          <cell r="BC166">
            <v>0</v>
          </cell>
          <cell r="BD166">
            <v>0</v>
          </cell>
          <cell r="BE166">
            <v>0</v>
          </cell>
          <cell r="BF166">
            <v>0</v>
          </cell>
          <cell r="BG166">
            <v>0</v>
          </cell>
          <cell r="BH166">
            <v>0</v>
          </cell>
          <cell r="BI166">
            <v>0</v>
          </cell>
          <cell r="BJ166">
            <v>0</v>
          </cell>
          <cell r="BK166">
            <v>0</v>
          </cell>
          <cell r="BL166">
            <v>0</v>
          </cell>
          <cell r="BM166">
            <v>0</v>
          </cell>
          <cell r="BN166">
            <v>413</v>
          </cell>
          <cell r="BO166">
            <v>413</v>
          </cell>
          <cell r="BP166">
            <v>413</v>
          </cell>
          <cell r="BQ166">
            <v>413</v>
          </cell>
          <cell r="BR166" t="str">
            <v>ELDC</v>
          </cell>
        </row>
        <row r="167">
          <cell r="A167" t="str">
            <v>E3930</v>
          </cell>
          <cell r="B167">
            <v>5206</v>
          </cell>
          <cell r="C167" t="str">
            <v>Louth Lacey Gardens Junior School</v>
          </cell>
          <cell r="D167" t="str">
            <v/>
          </cell>
          <cell r="E167">
            <v>5206</v>
          </cell>
          <cell r="F167">
            <v>0</v>
          </cell>
          <cell r="G167">
            <v>0</v>
          </cell>
          <cell r="H167">
            <v>0</v>
          </cell>
          <cell r="I167">
            <v>0</v>
          </cell>
          <cell r="J167">
            <v>0</v>
          </cell>
          <cell r="K167">
            <v>0</v>
          </cell>
          <cell r="L167">
            <v>0</v>
          </cell>
          <cell r="M167">
            <v>0</v>
          </cell>
          <cell r="N167">
            <v>0</v>
          </cell>
          <cell r="O167">
            <v>69</v>
          </cell>
          <cell r="P167">
            <v>74</v>
          </cell>
          <cell r="Q167">
            <v>89</v>
          </cell>
          <cell r="R167">
            <v>67</v>
          </cell>
          <cell r="S167">
            <v>0</v>
          </cell>
          <cell r="T167">
            <v>0</v>
          </cell>
          <cell r="U167">
            <v>0</v>
          </cell>
          <cell r="V167">
            <v>0</v>
          </cell>
          <cell r="W167">
            <v>0</v>
          </cell>
          <cell r="X167">
            <v>0</v>
          </cell>
          <cell r="Y167">
            <v>0</v>
          </cell>
          <cell r="Z167">
            <v>0</v>
          </cell>
          <cell r="AA167">
            <v>0</v>
          </cell>
          <cell r="AB167">
            <v>0</v>
          </cell>
          <cell r="AC167">
            <v>0</v>
          </cell>
          <cell r="AD167">
            <v>0</v>
          </cell>
          <cell r="AE167">
            <v>0</v>
          </cell>
          <cell r="AF167">
            <v>0</v>
          </cell>
          <cell r="AG167">
            <v>0</v>
          </cell>
          <cell r="AH167">
            <v>0</v>
          </cell>
          <cell r="AI167">
            <v>0</v>
          </cell>
          <cell r="AJ167">
            <v>0</v>
          </cell>
          <cell r="AK167">
            <v>0</v>
          </cell>
          <cell r="AL167">
            <v>0</v>
          </cell>
          <cell r="AM167">
            <v>0</v>
          </cell>
          <cell r="AN167">
            <v>0</v>
          </cell>
          <cell r="AO167">
            <v>0</v>
          </cell>
          <cell r="AP167">
            <v>0</v>
          </cell>
          <cell r="AQ167">
            <v>0</v>
          </cell>
          <cell r="AR167">
            <v>0</v>
          </cell>
          <cell r="AS167">
            <v>0</v>
          </cell>
          <cell r="AT167">
            <v>0</v>
          </cell>
          <cell r="AU167">
            <v>0</v>
          </cell>
          <cell r="AV167">
            <v>0</v>
          </cell>
          <cell r="AW167">
            <v>0</v>
          </cell>
          <cell r="AX167">
            <v>0</v>
          </cell>
          <cell r="AY167">
            <v>0</v>
          </cell>
          <cell r="AZ167">
            <v>0</v>
          </cell>
          <cell r="BA167">
            <v>0</v>
          </cell>
          <cell r="BB167">
            <v>0</v>
          </cell>
          <cell r="BC167">
            <v>0</v>
          </cell>
          <cell r="BD167">
            <v>0</v>
          </cell>
          <cell r="BE167">
            <v>0</v>
          </cell>
          <cell r="BF167">
            <v>0</v>
          </cell>
          <cell r="BG167">
            <v>0</v>
          </cell>
          <cell r="BH167">
            <v>0</v>
          </cell>
          <cell r="BI167">
            <v>0</v>
          </cell>
          <cell r="BJ167">
            <v>0</v>
          </cell>
          <cell r="BK167">
            <v>0</v>
          </cell>
          <cell r="BL167">
            <v>0</v>
          </cell>
          <cell r="BM167">
            <v>0</v>
          </cell>
          <cell r="BN167">
            <v>299</v>
          </cell>
          <cell r="BO167">
            <v>299</v>
          </cell>
          <cell r="BP167">
            <v>299</v>
          </cell>
          <cell r="BQ167">
            <v>299</v>
          </cell>
          <cell r="BR167" t="str">
            <v>ELDC</v>
          </cell>
        </row>
        <row r="168">
          <cell r="A168" t="str">
            <v>E3940</v>
          </cell>
          <cell r="B168">
            <v>3128</v>
          </cell>
          <cell r="C168" t="str">
            <v>Louth St Michael's CE School</v>
          </cell>
          <cell r="D168" t="str">
            <v/>
          </cell>
          <cell r="E168">
            <v>3128</v>
          </cell>
          <cell r="F168">
            <v>0</v>
          </cell>
          <cell r="G168">
            <v>0</v>
          </cell>
          <cell r="H168">
            <v>0</v>
          </cell>
          <cell r="I168">
            <v>0</v>
          </cell>
          <cell r="J168">
            <v>0</v>
          </cell>
          <cell r="K168">
            <v>0</v>
          </cell>
          <cell r="L168">
            <v>0</v>
          </cell>
          <cell r="M168">
            <v>0</v>
          </cell>
          <cell r="N168">
            <v>0</v>
          </cell>
          <cell r="O168">
            <v>32</v>
          </cell>
          <cell r="P168">
            <v>35</v>
          </cell>
          <cell r="Q168">
            <v>32</v>
          </cell>
          <cell r="R168">
            <v>33</v>
          </cell>
          <cell r="S168">
            <v>35</v>
          </cell>
          <cell r="T168">
            <v>32</v>
          </cell>
          <cell r="U168">
            <v>6</v>
          </cell>
          <cell r="V168">
            <v>11</v>
          </cell>
          <cell r="W168">
            <v>13</v>
          </cell>
          <cell r="X168">
            <v>0</v>
          </cell>
          <cell r="Y168">
            <v>0</v>
          </cell>
          <cell r="Z168">
            <v>0</v>
          </cell>
          <cell r="AA168">
            <v>0</v>
          </cell>
          <cell r="AB168">
            <v>0</v>
          </cell>
          <cell r="AC168">
            <v>0</v>
          </cell>
          <cell r="AD168">
            <v>0</v>
          </cell>
          <cell r="AE168">
            <v>0</v>
          </cell>
          <cell r="AF168">
            <v>0</v>
          </cell>
          <cell r="AG168">
            <v>0</v>
          </cell>
          <cell r="AH168">
            <v>0</v>
          </cell>
          <cell r="AI168">
            <v>0</v>
          </cell>
          <cell r="AJ168">
            <v>0</v>
          </cell>
          <cell r="AK168">
            <v>0</v>
          </cell>
          <cell r="AL168">
            <v>0</v>
          </cell>
          <cell r="AM168">
            <v>0</v>
          </cell>
          <cell r="AN168">
            <v>0</v>
          </cell>
          <cell r="AO168">
            <v>0</v>
          </cell>
          <cell r="AP168">
            <v>0</v>
          </cell>
          <cell r="AQ168">
            <v>0</v>
          </cell>
          <cell r="AR168">
            <v>0</v>
          </cell>
          <cell r="AS168">
            <v>0</v>
          </cell>
          <cell r="AT168">
            <v>0</v>
          </cell>
          <cell r="AU168">
            <v>0</v>
          </cell>
          <cell r="AV168">
            <v>0</v>
          </cell>
          <cell r="AW168">
            <v>0</v>
          </cell>
          <cell r="AX168">
            <v>0</v>
          </cell>
          <cell r="AY168">
            <v>0</v>
          </cell>
          <cell r="AZ168">
            <v>0</v>
          </cell>
          <cell r="BA168">
            <v>0</v>
          </cell>
          <cell r="BB168">
            <v>0</v>
          </cell>
          <cell r="BC168">
            <v>0</v>
          </cell>
          <cell r="BD168">
            <v>0</v>
          </cell>
          <cell r="BE168">
            <v>0</v>
          </cell>
          <cell r="BF168">
            <v>0</v>
          </cell>
          <cell r="BG168">
            <v>0</v>
          </cell>
          <cell r="BH168">
            <v>0</v>
          </cell>
          <cell r="BI168">
            <v>0</v>
          </cell>
          <cell r="BJ168">
            <v>0</v>
          </cell>
          <cell r="BK168">
            <v>0</v>
          </cell>
          <cell r="BL168">
            <v>0</v>
          </cell>
          <cell r="BM168">
            <v>0</v>
          </cell>
          <cell r="BN168">
            <v>229</v>
          </cell>
          <cell r="BO168">
            <v>229</v>
          </cell>
          <cell r="BP168">
            <v>229</v>
          </cell>
          <cell r="BQ168">
            <v>229</v>
          </cell>
          <cell r="BR168" t="str">
            <v>ELDC</v>
          </cell>
        </row>
        <row r="169">
          <cell r="A169" t="str">
            <v>E3970</v>
          </cell>
          <cell r="B169">
            <v>3129</v>
          </cell>
          <cell r="C169" t="str">
            <v>Ludford CE Primary School</v>
          </cell>
          <cell r="D169" t="str">
            <v/>
          </cell>
          <cell r="E169">
            <v>3129</v>
          </cell>
          <cell r="F169">
            <v>0</v>
          </cell>
          <cell r="G169">
            <v>0</v>
          </cell>
          <cell r="H169">
            <v>0</v>
          </cell>
          <cell r="I169">
            <v>0</v>
          </cell>
          <cell r="J169">
            <v>0</v>
          </cell>
          <cell r="K169">
            <v>0</v>
          </cell>
          <cell r="L169">
            <v>0</v>
          </cell>
          <cell r="M169">
            <v>0</v>
          </cell>
          <cell r="N169">
            <v>0</v>
          </cell>
          <cell r="O169">
            <v>7</v>
          </cell>
          <cell r="P169">
            <v>13</v>
          </cell>
          <cell r="Q169">
            <v>7</v>
          </cell>
          <cell r="R169">
            <v>4</v>
          </cell>
          <cell r="S169">
            <v>2</v>
          </cell>
          <cell r="T169">
            <v>4</v>
          </cell>
          <cell r="U169">
            <v>3</v>
          </cell>
          <cell r="V169">
            <v>0</v>
          </cell>
          <cell r="W169">
            <v>1</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41</v>
          </cell>
          <cell r="BO169">
            <v>41</v>
          </cell>
          <cell r="BP169">
            <v>41</v>
          </cell>
          <cell r="BQ169">
            <v>41</v>
          </cell>
          <cell r="BR169" t="str">
            <v>ELDC</v>
          </cell>
        </row>
        <row r="170">
          <cell r="A170" t="str">
            <v>E3980</v>
          </cell>
          <cell r="B170">
            <v>2105</v>
          </cell>
          <cell r="C170" t="str">
            <v>Lutton St Nicholas Primary School</v>
          </cell>
          <cell r="D170" t="str">
            <v/>
          </cell>
          <cell r="E170">
            <v>2105</v>
          </cell>
          <cell r="F170">
            <v>0</v>
          </cell>
          <cell r="G170">
            <v>0</v>
          </cell>
          <cell r="H170">
            <v>0</v>
          </cell>
          <cell r="I170">
            <v>0</v>
          </cell>
          <cell r="J170">
            <v>0</v>
          </cell>
          <cell r="K170">
            <v>0</v>
          </cell>
          <cell r="L170">
            <v>0</v>
          </cell>
          <cell r="M170">
            <v>0</v>
          </cell>
          <cell r="N170">
            <v>0</v>
          </cell>
          <cell r="O170">
            <v>15</v>
          </cell>
          <cell r="P170">
            <v>15</v>
          </cell>
          <cell r="Q170">
            <v>13</v>
          </cell>
          <cell r="R170">
            <v>14</v>
          </cell>
          <cell r="S170">
            <v>10</v>
          </cell>
          <cell r="T170">
            <v>9</v>
          </cell>
          <cell r="U170">
            <v>7</v>
          </cell>
          <cell r="V170">
            <v>3</v>
          </cell>
          <cell r="W170">
            <v>1</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87</v>
          </cell>
          <cell r="BO170">
            <v>87</v>
          </cell>
          <cell r="BP170">
            <v>87</v>
          </cell>
          <cell r="BQ170">
            <v>87</v>
          </cell>
          <cell r="BR170" t="str">
            <v>SHDC</v>
          </cell>
        </row>
        <row r="171">
          <cell r="A171" t="str">
            <v>E3990</v>
          </cell>
          <cell r="B171">
            <v>2173</v>
          </cell>
          <cell r="C171" t="str">
            <v>Mablethorpe Primary and Nursery School</v>
          </cell>
          <cell r="D171" t="str">
            <v/>
          </cell>
          <cell r="E171">
            <v>2173</v>
          </cell>
          <cell r="F171">
            <v>0</v>
          </cell>
          <cell r="G171">
            <v>0</v>
          </cell>
          <cell r="H171">
            <v>0</v>
          </cell>
          <cell r="I171">
            <v>0</v>
          </cell>
          <cell r="J171">
            <v>0</v>
          </cell>
          <cell r="K171">
            <v>0</v>
          </cell>
          <cell r="L171">
            <v>0</v>
          </cell>
          <cell r="M171">
            <v>0</v>
          </cell>
          <cell r="N171">
            <v>0</v>
          </cell>
          <cell r="O171">
            <v>51</v>
          </cell>
          <cell r="P171">
            <v>60</v>
          </cell>
          <cell r="Q171">
            <v>54</v>
          </cell>
          <cell r="R171">
            <v>57</v>
          </cell>
          <cell r="S171">
            <v>44</v>
          </cell>
          <cell r="T171">
            <v>40</v>
          </cell>
          <cell r="U171">
            <v>15</v>
          </cell>
          <cell r="V171">
            <v>7</v>
          </cell>
          <cell r="W171">
            <v>13</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11</v>
          </cell>
          <cell r="BK171">
            <v>12</v>
          </cell>
          <cell r="BL171">
            <v>14</v>
          </cell>
          <cell r="BM171">
            <v>0</v>
          </cell>
          <cell r="BN171">
            <v>378</v>
          </cell>
          <cell r="BO171">
            <v>359.5</v>
          </cell>
          <cell r="BP171">
            <v>341</v>
          </cell>
          <cell r="BQ171">
            <v>341</v>
          </cell>
          <cell r="BR171" t="str">
            <v>ELDC</v>
          </cell>
        </row>
        <row r="172">
          <cell r="A172" t="str">
            <v>E4010</v>
          </cell>
          <cell r="B172">
            <v>3130</v>
          </cell>
          <cell r="C172" t="str">
            <v>Mareham-le-Fen CE Primary School</v>
          </cell>
          <cell r="D172" t="str">
            <v/>
          </cell>
          <cell r="E172">
            <v>3130</v>
          </cell>
          <cell r="F172">
            <v>0</v>
          </cell>
          <cell r="G172">
            <v>0</v>
          </cell>
          <cell r="H172">
            <v>0</v>
          </cell>
          <cell r="I172">
            <v>0</v>
          </cell>
          <cell r="J172">
            <v>0</v>
          </cell>
          <cell r="K172">
            <v>0</v>
          </cell>
          <cell r="L172">
            <v>0</v>
          </cell>
          <cell r="M172">
            <v>0</v>
          </cell>
          <cell r="N172">
            <v>0</v>
          </cell>
          <cell r="O172">
            <v>10</v>
          </cell>
          <cell r="P172">
            <v>18</v>
          </cell>
          <cell r="Q172">
            <v>17</v>
          </cell>
          <cell r="R172">
            <v>16</v>
          </cell>
          <cell r="S172">
            <v>11</v>
          </cell>
          <cell r="T172">
            <v>11</v>
          </cell>
          <cell r="U172">
            <v>7</v>
          </cell>
          <cell r="V172">
            <v>4</v>
          </cell>
          <cell r="W172">
            <v>5</v>
          </cell>
          <cell r="X172">
            <v>3</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102</v>
          </cell>
          <cell r="BO172">
            <v>102</v>
          </cell>
          <cell r="BP172">
            <v>102</v>
          </cell>
          <cell r="BQ172">
            <v>102</v>
          </cell>
          <cell r="BR172" t="str">
            <v>ELDC</v>
          </cell>
        </row>
        <row r="173">
          <cell r="A173" t="str">
            <v>E4020</v>
          </cell>
          <cell r="B173">
            <v>2065</v>
          </cell>
          <cell r="C173" t="str">
            <v>Market Deeping Community Primary School</v>
          </cell>
          <cell r="D173" t="str">
            <v/>
          </cell>
          <cell r="E173">
            <v>2065</v>
          </cell>
          <cell r="F173">
            <v>0</v>
          </cell>
          <cell r="G173">
            <v>0</v>
          </cell>
          <cell r="H173">
            <v>0</v>
          </cell>
          <cell r="I173">
            <v>0</v>
          </cell>
          <cell r="J173">
            <v>0</v>
          </cell>
          <cell r="K173">
            <v>0</v>
          </cell>
          <cell r="L173">
            <v>0</v>
          </cell>
          <cell r="M173">
            <v>0</v>
          </cell>
          <cell r="N173">
            <v>0</v>
          </cell>
          <cell r="O173">
            <v>33</v>
          </cell>
          <cell r="P173">
            <v>26</v>
          </cell>
          <cell r="Q173">
            <v>28</v>
          </cell>
          <cell r="R173">
            <v>26</v>
          </cell>
          <cell r="S173">
            <v>27</v>
          </cell>
          <cell r="T173">
            <v>29</v>
          </cell>
          <cell r="U173">
            <v>7</v>
          </cell>
          <cell r="V173">
            <v>8</v>
          </cell>
          <cell r="W173">
            <v>15</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6</v>
          </cell>
          <cell r="BK173">
            <v>5</v>
          </cell>
          <cell r="BL173">
            <v>8</v>
          </cell>
          <cell r="BM173">
            <v>3</v>
          </cell>
          <cell r="BN173">
            <v>221</v>
          </cell>
          <cell r="BO173">
            <v>210</v>
          </cell>
          <cell r="BP173">
            <v>199</v>
          </cell>
          <cell r="BQ173">
            <v>199</v>
          </cell>
          <cell r="BR173" t="str">
            <v>SKDC</v>
          </cell>
        </row>
        <row r="174">
          <cell r="A174" t="str">
            <v>E4030</v>
          </cell>
          <cell r="B174">
            <v>5228</v>
          </cell>
          <cell r="C174" t="str">
            <v>Market Deeping William Hildyard CE Primary School</v>
          </cell>
          <cell r="D174" t="str">
            <v/>
          </cell>
          <cell r="E174">
            <v>5228</v>
          </cell>
          <cell r="F174">
            <v>0</v>
          </cell>
          <cell r="G174">
            <v>0</v>
          </cell>
          <cell r="H174">
            <v>0</v>
          </cell>
          <cell r="I174">
            <v>0</v>
          </cell>
          <cell r="J174">
            <v>0</v>
          </cell>
          <cell r="K174">
            <v>0</v>
          </cell>
          <cell r="L174">
            <v>0</v>
          </cell>
          <cell r="M174">
            <v>0</v>
          </cell>
          <cell r="N174">
            <v>0</v>
          </cell>
          <cell r="O174">
            <v>30</v>
          </cell>
          <cell r="P174">
            <v>27</v>
          </cell>
          <cell r="Q174">
            <v>29</v>
          </cell>
          <cell r="R174">
            <v>26</v>
          </cell>
          <cell r="S174">
            <v>30</v>
          </cell>
          <cell r="T174">
            <v>25</v>
          </cell>
          <cell r="U174">
            <v>11</v>
          </cell>
          <cell r="V174">
            <v>6</v>
          </cell>
          <cell r="W174">
            <v>12</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5</v>
          </cell>
          <cell r="BK174">
            <v>6</v>
          </cell>
          <cell r="BL174">
            <v>4</v>
          </cell>
          <cell r="BM174">
            <v>7</v>
          </cell>
          <cell r="BN174">
            <v>218</v>
          </cell>
          <cell r="BO174">
            <v>207</v>
          </cell>
          <cell r="BP174">
            <v>196</v>
          </cell>
          <cell r="BQ174">
            <v>196</v>
          </cell>
          <cell r="BR174" t="str">
            <v>SKDC</v>
          </cell>
        </row>
        <row r="175">
          <cell r="A175" t="str">
            <v>E4040</v>
          </cell>
          <cell r="B175">
            <v>3131</v>
          </cell>
          <cell r="C175" t="str">
            <v>Market Rasen CE Primary School</v>
          </cell>
          <cell r="D175" t="str">
            <v/>
          </cell>
          <cell r="E175">
            <v>3131</v>
          </cell>
          <cell r="F175">
            <v>0</v>
          </cell>
          <cell r="G175">
            <v>0</v>
          </cell>
          <cell r="H175">
            <v>0</v>
          </cell>
          <cell r="I175">
            <v>0</v>
          </cell>
          <cell r="J175">
            <v>0</v>
          </cell>
          <cell r="K175">
            <v>0</v>
          </cell>
          <cell r="L175">
            <v>0</v>
          </cell>
          <cell r="M175">
            <v>0</v>
          </cell>
          <cell r="N175">
            <v>0</v>
          </cell>
          <cell r="O175">
            <v>41</v>
          </cell>
          <cell r="P175">
            <v>44</v>
          </cell>
          <cell r="Q175">
            <v>34</v>
          </cell>
          <cell r="R175">
            <v>36</v>
          </cell>
          <cell r="S175">
            <v>32</v>
          </cell>
          <cell r="T175">
            <v>34</v>
          </cell>
          <cell r="U175">
            <v>11</v>
          </cell>
          <cell r="V175">
            <v>11</v>
          </cell>
          <cell r="W175">
            <v>18</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v>
          </cell>
          <cell r="AR175">
            <v>0</v>
          </cell>
          <cell r="AS175">
            <v>0</v>
          </cell>
          <cell r="AT175">
            <v>0</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261</v>
          </cell>
          <cell r="BO175">
            <v>261</v>
          </cell>
          <cell r="BP175">
            <v>261</v>
          </cell>
          <cell r="BQ175">
            <v>261</v>
          </cell>
          <cell r="BR175" t="str">
            <v>WLDC</v>
          </cell>
        </row>
        <row r="176">
          <cell r="A176" t="str">
            <v>E4050</v>
          </cell>
          <cell r="B176">
            <v>2174</v>
          </cell>
          <cell r="C176" t="str">
            <v>Marshchapel Primary School</v>
          </cell>
          <cell r="D176" t="str">
            <v/>
          </cell>
          <cell r="E176">
            <v>2174</v>
          </cell>
          <cell r="F176">
            <v>0</v>
          </cell>
          <cell r="G176">
            <v>0</v>
          </cell>
          <cell r="H176">
            <v>0</v>
          </cell>
          <cell r="I176">
            <v>0</v>
          </cell>
          <cell r="J176">
            <v>0</v>
          </cell>
          <cell r="K176">
            <v>0</v>
          </cell>
          <cell r="L176">
            <v>0</v>
          </cell>
          <cell r="M176">
            <v>0</v>
          </cell>
          <cell r="N176">
            <v>0</v>
          </cell>
          <cell r="O176">
            <v>5</v>
          </cell>
          <cell r="P176">
            <v>5</v>
          </cell>
          <cell r="Q176">
            <v>6</v>
          </cell>
          <cell r="R176">
            <v>7</v>
          </cell>
          <cell r="S176">
            <v>1</v>
          </cell>
          <cell r="T176">
            <v>8</v>
          </cell>
          <cell r="U176">
            <v>0</v>
          </cell>
          <cell r="V176">
            <v>1</v>
          </cell>
          <cell r="W176">
            <v>1</v>
          </cell>
          <cell r="X176">
            <v>3</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v>
          </cell>
          <cell r="AR176">
            <v>0</v>
          </cell>
          <cell r="AS176">
            <v>0</v>
          </cell>
          <cell r="AT176">
            <v>0</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37</v>
          </cell>
          <cell r="BO176">
            <v>37</v>
          </cell>
          <cell r="BP176">
            <v>37</v>
          </cell>
          <cell r="BQ176">
            <v>37</v>
          </cell>
          <cell r="BR176" t="str">
            <v>ELDC</v>
          </cell>
        </row>
        <row r="177">
          <cell r="A177" t="str">
            <v>E4060</v>
          </cell>
          <cell r="B177">
            <v>3321</v>
          </cell>
          <cell r="C177" t="str">
            <v>Marston Thorold's Charity CE Primary School</v>
          </cell>
          <cell r="D177" t="str">
            <v/>
          </cell>
          <cell r="E177">
            <v>3321</v>
          </cell>
          <cell r="F177">
            <v>0</v>
          </cell>
          <cell r="G177">
            <v>0</v>
          </cell>
          <cell r="H177">
            <v>0</v>
          </cell>
          <cell r="I177">
            <v>0</v>
          </cell>
          <cell r="J177">
            <v>0</v>
          </cell>
          <cell r="K177">
            <v>0</v>
          </cell>
          <cell r="L177">
            <v>0</v>
          </cell>
          <cell r="M177">
            <v>0</v>
          </cell>
          <cell r="N177">
            <v>0</v>
          </cell>
          <cell r="O177">
            <v>10</v>
          </cell>
          <cell r="P177">
            <v>12</v>
          </cell>
          <cell r="Q177">
            <v>12</v>
          </cell>
          <cell r="R177">
            <v>7</v>
          </cell>
          <cell r="S177">
            <v>9</v>
          </cell>
          <cell r="T177">
            <v>11</v>
          </cell>
          <cell r="U177">
            <v>1</v>
          </cell>
          <cell r="V177">
            <v>0</v>
          </cell>
          <cell r="W177">
            <v>4</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66</v>
          </cell>
          <cell r="BO177">
            <v>66</v>
          </cell>
          <cell r="BP177">
            <v>66</v>
          </cell>
          <cell r="BQ177">
            <v>66</v>
          </cell>
          <cell r="BR177" t="str">
            <v>SKDC</v>
          </cell>
        </row>
        <row r="178">
          <cell r="A178" t="str">
            <v>E4070</v>
          </cell>
          <cell r="B178">
            <v>3041</v>
          </cell>
          <cell r="C178" t="str">
            <v>Martin Mrs Mary King's CE (Controlled) Primary School</v>
          </cell>
          <cell r="D178" t="str">
            <v/>
          </cell>
          <cell r="E178">
            <v>3041</v>
          </cell>
          <cell r="F178">
            <v>0</v>
          </cell>
          <cell r="G178">
            <v>0</v>
          </cell>
          <cell r="H178">
            <v>0</v>
          </cell>
          <cell r="I178">
            <v>0</v>
          </cell>
          <cell r="J178">
            <v>0</v>
          </cell>
          <cell r="K178">
            <v>0</v>
          </cell>
          <cell r="L178">
            <v>0</v>
          </cell>
          <cell r="M178">
            <v>0</v>
          </cell>
          <cell r="N178">
            <v>0</v>
          </cell>
          <cell r="O178">
            <v>14</v>
          </cell>
          <cell r="P178">
            <v>16</v>
          </cell>
          <cell r="Q178">
            <v>10</v>
          </cell>
          <cell r="R178">
            <v>13</v>
          </cell>
          <cell r="S178">
            <v>16</v>
          </cell>
          <cell r="T178">
            <v>6</v>
          </cell>
          <cell r="U178">
            <v>5</v>
          </cell>
          <cell r="V178">
            <v>4</v>
          </cell>
          <cell r="W178">
            <v>3</v>
          </cell>
          <cell r="X178">
            <v>3</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90</v>
          </cell>
          <cell r="BO178">
            <v>90</v>
          </cell>
          <cell r="BP178">
            <v>90</v>
          </cell>
          <cell r="BQ178">
            <v>90</v>
          </cell>
          <cell r="BR178" t="str">
            <v>NKDC</v>
          </cell>
        </row>
        <row r="179">
          <cell r="A179" t="str">
            <v>E4080</v>
          </cell>
          <cell r="B179">
            <v>2175</v>
          </cell>
          <cell r="C179" t="str">
            <v>Marton Primary School</v>
          </cell>
          <cell r="D179" t="str">
            <v/>
          </cell>
          <cell r="E179">
            <v>2175</v>
          </cell>
          <cell r="F179">
            <v>0</v>
          </cell>
          <cell r="G179">
            <v>0</v>
          </cell>
          <cell r="H179">
            <v>0</v>
          </cell>
          <cell r="I179">
            <v>0</v>
          </cell>
          <cell r="J179">
            <v>0</v>
          </cell>
          <cell r="K179">
            <v>0</v>
          </cell>
          <cell r="L179">
            <v>0</v>
          </cell>
          <cell r="M179">
            <v>0</v>
          </cell>
          <cell r="N179">
            <v>0</v>
          </cell>
          <cell r="O179">
            <v>9</v>
          </cell>
          <cell r="P179">
            <v>16</v>
          </cell>
          <cell r="Q179">
            <v>11</v>
          </cell>
          <cell r="R179">
            <v>7</v>
          </cell>
          <cell r="S179">
            <v>13</v>
          </cell>
          <cell r="T179">
            <v>9</v>
          </cell>
          <cell r="U179">
            <v>2</v>
          </cell>
          <cell r="V179">
            <v>2</v>
          </cell>
          <cell r="W179">
            <v>1</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v>
          </cell>
          <cell r="AO179">
            <v>0</v>
          </cell>
          <cell r="AP179">
            <v>0</v>
          </cell>
          <cell r="AQ179">
            <v>0</v>
          </cell>
          <cell r="AR179">
            <v>0</v>
          </cell>
          <cell r="AS179">
            <v>0</v>
          </cell>
          <cell r="AT179">
            <v>0</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70</v>
          </cell>
          <cell r="BO179">
            <v>70</v>
          </cell>
          <cell r="BP179">
            <v>70</v>
          </cell>
          <cell r="BQ179">
            <v>70</v>
          </cell>
          <cell r="BR179" t="str">
            <v>WLDC</v>
          </cell>
        </row>
        <row r="180">
          <cell r="A180" t="str">
            <v>E4090</v>
          </cell>
          <cell r="B180">
            <v>2030</v>
          </cell>
          <cell r="C180" t="str">
            <v>Metheringham Primary School</v>
          </cell>
          <cell r="D180" t="str">
            <v/>
          </cell>
          <cell r="E180">
            <v>2030</v>
          </cell>
          <cell r="F180">
            <v>0</v>
          </cell>
          <cell r="G180">
            <v>0</v>
          </cell>
          <cell r="H180">
            <v>0</v>
          </cell>
          <cell r="I180">
            <v>0</v>
          </cell>
          <cell r="J180">
            <v>0</v>
          </cell>
          <cell r="K180">
            <v>0</v>
          </cell>
          <cell r="L180">
            <v>0</v>
          </cell>
          <cell r="M180">
            <v>0</v>
          </cell>
          <cell r="N180">
            <v>0</v>
          </cell>
          <cell r="O180">
            <v>45</v>
          </cell>
          <cell r="P180">
            <v>37</v>
          </cell>
          <cell r="Q180">
            <v>33</v>
          </cell>
          <cell r="R180">
            <v>33</v>
          </cell>
          <cell r="S180">
            <v>32</v>
          </cell>
          <cell r="T180">
            <v>29</v>
          </cell>
          <cell r="U180">
            <v>10</v>
          </cell>
          <cell r="V180">
            <v>4</v>
          </cell>
          <cell r="W180">
            <v>7</v>
          </cell>
          <cell r="X180">
            <v>0</v>
          </cell>
          <cell r="Y180">
            <v>0</v>
          </cell>
          <cell r="Z180">
            <v>0</v>
          </cell>
          <cell r="AA180">
            <v>0</v>
          </cell>
          <cell r="AB180">
            <v>0</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0</v>
          </cell>
          <cell r="AU180">
            <v>0</v>
          </cell>
          <cell r="AV180">
            <v>0</v>
          </cell>
          <cell r="AW180">
            <v>0</v>
          </cell>
          <cell r="AX180">
            <v>0</v>
          </cell>
          <cell r="AY180">
            <v>0</v>
          </cell>
          <cell r="AZ180">
            <v>0</v>
          </cell>
          <cell r="BA180">
            <v>0</v>
          </cell>
          <cell r="BB180">
            <v>0</v>
          </cell>
          <cell r="BC180">
            <v>0</v>
          </cell>
          <cell r="BD180">
            <v>0</v>
          </cell>
          <cell r="BE180">
            <v>0</v>
          </cell>
          <cell r="BF180">
            <v>0</v>
          </cell>
          <cell r="BG180">
            <v>0</v>
          </cell>
          <cell r="BH180">
            <v>0</v>
          </cell>
          <cell r="BI180">
            <v>0</v>
          </cell>
          <cell r="BJ180">
            <v>0</v>
          </cell>
          <cell r="BK180">
            <v>0</v>
          </cell>
          <cell r="BL180">
            <v>0</v>
          </cell>
          <cell r="BM180">
            <v>0</v>
          </cell>
          <cell r="BN180">
            <v>230</v>
          </cell>
          <cell r="BO180">
            <v>230</v>
          </cell>
          <cell r="BP180">
            <v>230</v>
          </cell>
          <cell r="BQ180">
            <v>230</v>
          </cell>
          <cell r="BR180" t="str">
            <v>NKDC</v>
          </cell>
        </row>
        <row r="181">
          <cell r="A181" t="str">
            <v>E4110</v>
          </cell>
          <cell r="B181">
            <v>2176</v>
          </cell>
          <cell r="C181" t="str">
            <v>Middle Rasen Primary School</v>
          </cell>
          <cell r="D181" t="str">
            <v/>
          </cell>
          <cell r="E181">
            <v>2176</v>
          </cell>
          <cell r="F181">
            <v>0</v>
          </cell>
          <cell r="G181">
            <v>0</v>
          </cell>
          <cell r="H181">
            <v>0</v>
          </cell>
          <cell r="I181">
            <v>0</v>
          </cell>
          <cell r="J181">
            <v>0</v>
          </cell>
          <cell r="K181">
            <v>0</v>
          </cell>
          <cell r="L181">
            <v>0</v>
          </cell>
          <cell r="M181">
            <v>0</v>
          </cell>
          <cell r="N181">
            <v>0</v>
          </cell>
          <cell r="O181">
            <v>14</v>
          </cell>
          <cell r="P181">
            <v>14</v>
          </cell>
          <cell r="Q181">
            <v>14</v>
          </cell>
          <cell r="R181">
            <v>10</v>
          </cell>
          <cell r="S181">
            <v>18</v>
          </cell>
          <cell r="T181">
            <v>8</v>
          </cell>
          <cell r="U181">
            <v>6</v>
          </cell>
          <cell r="V181">
            <v>2</v>
          </cell>
          <cell r="W181">
            <v>2</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88</v>
          </cell>
          <cell r="BO181">
            <v>88</v>
          </cell>
          <cell r="BP181">
            <v>88</v>
          </cell>
          <cell r="BQ181">
            <v>88</v>
          </cell>
          <cell r="BR181" t="str">
            <v>WLDC</v>
          </cell>
        </row>
        <row r="182">
          <cell r="A182" t="str">
            <v>E4120</v>
          </cell>
          <cell r="B182">
            <v>2177</v>
          </cell>
          <cell r="C182" t="str">
            <v>Morton Trentside Primary School</v>
          </cell>
          <cell r="D182" t="str">
            <v/>
          </cell>
          <cell r="E182">
            <v>2177</v>
          </cell>
          <cell r="F182">
            <v>0</v>
          </cell>
          <cell r="G182">
            <v>0</v>
          </cell>
          <cell r="H182">
            <v>0</v>
          </cell>
          <cell r="I182">
            <v>0</v>
          </cell>
          <cell r="J182">
            <v>0</v>
          </cell>
          <cell r="K182">
            <v>0</v>
          </cell>
          <cell r="L182">
            <v>0</v>
          </cell>
          <cell r="M182">
            <v>0</v>
          </cell>
          <cell r="N182">
            <v>0</v>
          </cell>
          <cell r="O182">
            <v>30</v>
          </cell>
          <cell r="P182">
            <v>34</v>
          </cell>
          <cell r="Q182">
            <v>30</v>
          </cell>
          <cell r="R182">
            <v>28</v>
          </cell>
          <cell r="S182">
            <v>30</v>
          </cell>
          <cell r="T182">
            <v>30</v>
          </cell>
          <cell r="U182">
            <v>9</v>
          </cell>
          <cell r="V182">
            <v>6</v>
          </cell>
          <cell r="W182">
            <v>14</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211</v>
          </cell>
          <cell r="BO182">
            <v>211</v>
          </cell>
          <cell r="BP182">
            <v>211</v>
          </cell>
          <cell r="BQ182">
            <v>211</v>
          </cell>
          <cell r="BR182" t="str">
            <v>WLDC</v>
          </cell>
        </row>
        <row r="183">
          <cell r="A183" t="str">
            <v>E4130</v>
          </cell>
          <cell r="B183">
            <v>3044</v>
          </cell>
          <cell r="C183" t="str">
            <v>Morton CE (Controlled) Primary School</v>
          </cell>
          <cell r="D183" t="str">
            <v/>
          </cell>
          <cell r="E183">
            <v>3044</v>
          </cell>
          <cell r="F183">
            <v>0</v>
          </cell>
          <cell r="G183">
            <v>0</v>
          </cell>
          <cell r="H183">
            <v>0</v>
          </cell>
          <cell r="I183">
            <v>0</v>
          </cell>
          <cell r="J183">
            <v>0</v>
          </cell>
          <cell r="K183">
            <v>0</v>
          </cell>
          <cell r="L183">
            <v>0</v>
          </cell>
          <cell r="M183">
            <v>0</v>
          </cell>
          <cell r="N183">
            <v>0</v>
          </cell>
          <cell r="O183">
            <v>18</v>
          </cell>
          <cell r="P183">
            <v>26</v>
          </cell>
          <cell r="Q183">
            <v>23</v>
          </cell>
          <cell r="R183">
            <v>19</v>
          </cell>
          <cell r="S183">
            <v>16</v>
          </cell>
          <cell r="T183">
            <v>18</v>
          </cell>
          <cell r="U183">
            <v>4</v>
          </cell>
          <cell r="V183">
            <v>3</v>
          </cell>
          <cell r="W183">
            <v>8</v>
          </cell>
          <cell r="X183">
            <v>0</v>
          </cell>
          <cell r="Y183">
            <v>0</v>
          </cell>
          <cell r="Z183">
            <v>0</v>
          </cell>
          <cell r="AA183">
            <v>0</v>
          </cell>
          <cell r="AB183">
            <v>0</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135</v>
          </cell>
          <cell r="BO183">
            <v>135</v>
          </cell>
          <cell r="BP183">
            <v>135</v>
          </cell>
          <cell r="BQ183">
            <v>135</v>
          </cell>
          <cell r="BR183" t="str">
            <v>SKDC</v>
          </cell>
        </row>
        <row r="184">
          <cell r="A184" t="str">
            <v>E4140</v>
          </cell>
          <cell r="B184">
            <v>2096</v>
          </cell>
          <cell r="C184" t="str">
            <v>Moulton Chapel Primary School</v>
          </cell>
          <cell r="D184" t="str">
            <v/>
          </cell>
          <cell r="E184">
            <v>2096</v>
          </cell>
          <cell r="F184">
            <v>0</v>
          </cell>
          <cell r="G184">
            <v>0</v>
          </cell>
          <cell r="H184">
            <v>0</v>
          </cell>
          <cell r="I184">
            <v>0</v>
          </cell>
          <cell r="J184">
            <v>0</v>
          </cell>
          <cell r="K184">
            <v>0</v>
          </cell>
          <cell r="L184">
            <v>0</v>
          </cell>
          <cell r="M184">
            <v>0</v>
          </cell>
          <cell r="N184">
            <v>0</v>
          </cell>
          <cell r="O184">
            <v>14</v>
          </cell>
          <cell r="P184">
            <v>11</v>
          </cell>
          <cell r="Q184">
            <v>9</v>
          </cell>
          <cell r="R184">
            <v>11</v>
          </cell>
          <cell r="S184">
            <v>8</v>
          </cell>
          <cell r="T184">
            <v>7</v>
          </cell>
          <cell r="U184">
            <v>2</v>
          </cell>
          <cell r="V184">
            <v>2</v>
          </cell>
          <cell r="W184">
            <v>4</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3</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71</v>
          </cell>
          <cell r="BO184">
            <v>69.5</v>
          </cell>
          <cell r="BP184">
            <v>71</v>
          </cell>
          <cell r="BQ184">
            <v>69.5</v>
          </cell>
          <cell r="BR184" t="str">
            <v>SHDC</v>
          </cell>
        </row>
        <row r="185">
          <cell r="A185" t="str">
            <v>E4150</v>
          </cell>
          <cell r="B185">
            <v>2097</v>
          </cell>
          <cell r="C185" t="str">
            <v>Moulton The John Harrox Primary School</v>
          </cell>
          <cell r="D185" t="str">
            <v/>
          </cell>
          <cell r="E185">
            <v>2097</v>
          </cell>
          <cell r="F185">
            <v>0</v>
          </cell>
          <cell r="G185">
            <v>0</v>
          </cell>
          <cell r="H185">
            <v>0</v>
          </cell>
          <cell r="I185">
            <v>0</v>
          </cell>
          <cell r="J185">
            <v>0</v>
          </cell>
          <cell r="K185">
            <v>0</v>
          </cell>
          <cell r="L185">
            <v>0</v>
          </cell>
          <cell r="M185">
            <v>0</v>
          </cell>
          <cell r="N185">
            <v>0</v>
          </cell>
          <cell r="O185">
            <v>43</v>
          </cell>
          <cell r="P185">
            <v>43</v>
          </cell>
          <cell r="Q185">
            <v>42</v>
          </cell>
          <cell r="R185">
            <v>45</v>
          </cell>
          <cell r="S185">
            <v>41</v>
          </cell>
          <cell r="T185">
            <v>32</v>
          </cell>
          <cell r="U185">
            <v>14</v>
          </cell>
          <cell r="V185">
            <v>12</v>
          </cell>
          <cell r="W185">
            <v>15</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287</v>
          </cell>
          <cell r="BO185">
            <v>287</v>
          </cell>
          <cell r="BP185">
            <v>287</v>
          </cell>
          <cell r="BQ185">
            <v>287</v>
          </cell>
          <cell r="BR185" t="str">
            <v>SHDC</v>
          </cell>
        </row>
        <row r="186">
          <cell r="A186" t="str">
            <v>E4180</v>
          </cell>
          <cell r="B186">
            <v>3045</v>
          </cell>
          <cell r="C186" t="str">
            <v>Navenby CE Primary School</v>
          </cell>
          <cell r="D186" t="str">
            <v/>
          </cell>
          <cell r="E186">
            <v>3045</v>
          </cell>
          <cell r="F186">
            <v>0</v>
          </cell>
          <cell r="G186">
            <v>0</v>
          </cell>
          <cell r="H186">
            <v>0</v>
          </cell>
          <cell r="I186">
            <v>0</v>
          </cell>
          <cell r="J186">
            <v>0</v>
          </cell>
          <cell r="K186">
            <v>0</v>
          </cell>
          <cell r="L186">
            <v>0</v>
          </cell>
          <cell r="M186">
            <v>0</v>
          </cell>
          <cell r="N186">
            <v>0</v>
          </cell>
          <cell r="O186">
            <v>28</v>
          </cell>
          <cell r="P186">
            <v>31</v>
          </cell>
          <cell r="Q186">
            <v>31</v>
          </cell>
          <cell r="R186">
            <v>31</v>
          </cell>
          <cell r="S186">
            <v>28</v>
          </cell>
          <cell r="T186">
            <v>22</v>
          </cell>
          <cell r="U186">
            <v>8</v>
          </cell>
          <cell r="V186">
            <v>8</v>
          </cell>
          <cell r="W186">
            <v>14</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201</v>
          </cell>
          <cell r="BO186">
            <v>201</v>
          </cell>
          <cell r="BP186">
            <v>201</v>
          </cell>
          <cell r="BQ186">
            <v>201</v>
          </cell>
          <cell r="BR186" t="str">
            <v>NKDC</v>
          </cell>
        </row>
        <row r="187">
          <cell r="A187" t="str">
            <v>E4190</v>
          </cell>
          <cell r="B187">
            <v>5223</v>
          </cell>
          <cell r="C187" t="str">
            <v>Nettleham Infant School</v>
          </cell>
          <cell r="D187" t="str">
            <v/>
          </cell>
          <cell r="E187">
            <v>5223</v>
          </cell>
          <cell r="F187">
            <v>0</v>
          </cell>
          <cell r="G187">
            <v>0</v>
          </cell>
          <cell r="H187">
            <v>0</v>
          </cell>
          <cell r="I187">
            <v>0</v>
          </cell>
          <cell r="J187">
            <v>0</v>
          </cell>
          <cell r="K187">
            <v>0</v>
          </cell>
          <cell r="L187">
            <v>0</v>
          </cell>
          <cell r="M187">
            <v>0</v>
          </cell>
          <cell r="N187">
            <v>0</v>
          </cell>
          <cell r="O187">
            <v>0</v>
          </cell>
          <cell r="P187">
            <v>0</v>
          </cell>
          <cell r="Q187">
            <v>0</v>
          </cell>
          <cell r="R187">
            <v>0</v>
          </cell>
          <cell r="S187">
            <v>47</v>
          </cell>
          <cell r="T187">
            <v>41</v>
          </cell>
          <cell r="U187">
            <v>14</v>
          </cell>
          <cell r="V187">
            <v>11</v>
          </cell>
          <cell r="W187">
            <v>29</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1</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143</v>
          </cell>
          <cell r="BO187">
            <v>142.5</v>
          </cell>
          <cell r="BP187">
            <v>143</v>
          </cell>
          <cell r="BQ187">
            <v>142.5</v>
          </cell>
          <cell r="BR187" t="str">
            <v>WLDC</v>
          </cell>
        </row>
        <row r="188">
          <cell r="A188" t="str">
            <v>E4200</v>
          </cell>
          <cell r="B188">
            <v>3364</v>
          </cell>
          <cell r="C188" t="str">
            <v>Nettleham CE Voluntary Aided Junior School</v>
          </cell>
          <cell r="D188" t="str">
            <v/>
          </cell>
          <cell r="E188">
            <v>3364</v>
          </cell>
          <cell r="F188">
            <v>0</v>
          </cell>
          <cell r="G188">
            <v>0</v>
          </cell>
          <cell r="H188">
            <v>0</v>
          </cell>
          <cell r="I188">
            <v>0</v>
          </cell>
          <cell r="J188">
            <v>0</v>
          </cell>
          <cell r="K188">
            <v>0</v>
          </cell>
          <cell r="L188">
            <v>0</v>
          </cell>
          <cell r="M188">
            <v>0</v>
          </cell>
          <cell r="N188">
            <v>0</v>
          </cell>
          <cell r="O188">
            <v>60</v>
          </cell>
          <cell r="P188">
            <v>64</v>
          </cell>
          <cell r="Q188">
            <v>60</v>
          </cell>
          <cell r="R188">
            <v>47</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231</v>
          </cell>
          <cell r="BO188">
            <v>231</v>
          </cell>
          <cell r="BP188">
            <v>231</v>
          </cell>
          <cell r="BQ188">
            <v>231</v>
          </cell>
          <cell r="BR188" t="str">
            <v>WLDC</v>
          </cell>
        </row>
        <row r="189">
          <cell r="A189" t="str">
            <v>E4220</v>
          </cell>
          <cell r="B189">
            <v>2178</v>
          </cell>
          <cell r="C189" t="str">
            <v>Nettleton Community Primary School</v>
          </cell>
          <cell r="D189" t="str">
            <v/>
          </cell>
          <cell r="E189">
            <v>2178</v>
          </cell>
          <cell r="F189">
            <v>0</v>
          </cell>
          <cell r="G189">
            <v>0</v>
          </cell>
          <cell r="H189">
            <v>0</v>
          </cell>
          <cell r="I189">
            <v>0</v>
          </cell>
          <cell r="J189">
            <v>0</v>
          </cell>
          <cell r="K189">
            <v>0</v>
          </cell>
          <cell r="L189">
            <v>0</v>
          </cell>
          <cell r="M189">
            <v>0</v>
          </cell>
          <cell r="N189">
            <v>1</v>
          </cell>
          <cell r="O189">
            <v>12</v>
          </cell>
          <cell r="P189">
            <v>11</v>
          </cell>
          <cell r="Q189">
            <v>11</v>
          </cell>
          <cell r="R189">
            <v>8</v>
          </cell>
          <cell r="S189">
            <v>12</v>
          </cell>
          <cell r="T189">
            <v>9</v>
          </cell>
          <cell r="U189">
            <v>1</v>
          </cell>
          <cell r="V189">
            <v>1</v>
          </cell>
          <cell r="W189">
            <v>1</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v>
          </cell>
          <cell r="BF189">
            <v>0</v>
          </cell>
          <cell r="BG189">
            <v>0</v>
          </cell>
          <cell r="BH189">
            <v>0</v>
          </cell>
          <cell r="BI189">
            <v>0</v>
          </cell>
          <cell r="BJ189">
            <v>0</v>
          </cell>
          <cell r="BK189">
            <v>0</v>
          </cell>
          <cell r="BL189">
            <v>0</v>
          </cell>
          <cell r="BM189">
            <v>0</v>
          </cell>
          <cell r="BN189">
            <v>67</v>
          </cell>
          <cell r="BO189">
            <v>67</v>
          </cell>
          <cell r="BP189">
            <v>67</v>
          </cell>
          <cell r="BQ189">
            <v>67</v>
          </cell>
          <cell r="BR189" t="str">
            <v>WLDC</v>
          </cell>
        </row>
        <row r="190">
          <cell r="A190" t="str">
            <v>E4230</v>
          </cell>
          <cell r="B190">
            <v>2179</v>
          </cell>
          <cell r="C190" t="str">
            <v>New Leake Primary School</v>
          </cell>
          <cell r="D190" t="str">
            <v/>
          </cell>
          <cell r="E190">
            <v>2179</v>
          </cell>
          <cell r="F190">
            <v>0</v>
          </cell>
          <cell r="G190">
            <v>0</v>
          </cell>
          <cell r="H190">
            <v>0</v>
          </cell>
          <cell r="I190">
            <v>0</v>
          </cell>
          <cell r="J190">
            <v>0</v>
          </cell>
          <cell r="K190">
            <v>0</v>
          </cell>
          <cell r="L190">
            <v>0</v>
          </cell>
          <cell r="M190">
            <v>0</v>
          </cell>
          <cell r="N190">
            <v>0</v>
          </cell>
          <cell r="O190">
            <v>8</v>
          </cell>
          <cell r="P190">
            <v>3</v>
          </cell>
          <cell r="Q190">
            <v>5</v>
          </cell>
          <cell r="R190">
            <v>5</v>
          </cell>
          <cell r="S190">
            <v>4</v>
          </cell>
          <cell r="T190">
            <v>2</v>
          </cell>
          <cell r="U190">
            <v>1</v>
          </cell>
          <cell r="V190">
            <v>2</v>
          </cell>
          <cell r="W190">
            <v>1</v>
          </cell>
          <cell r="X190">
            <v>4</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0</v>
          </cell>
          <cell r="AU190">
            <v>0</v>
          </cell>
          <cell r="AV190">
            <v>0</v>
          </cell>
          <cell r="AW190">
            <v>0</v>
          </cell>
          <cell r="AX190">
            <v>0</v>
          </cell>
          <cell r="AY190">
            <v>0</v>
          </cell>
          <cell r="AZ190">
            <v>0</v>
          </cell>
          <cell r="BA190">
            <v>0</v>
          </cell>
          <cell r="BB190">
            <v>0</v>
          </cell>
          <cell r="BC190">
            <v>0</v>
          </cell>
          <cell r="BD190">
            <v>0</v>
          </cell>
          <cell r="BE190">
            <v>0</v>
          </cell>
          <cell r="BF190">
            <v>0</v>
          </cell>
          <cell r="BG190">
            <v>0</v>
          </cell>
          <cell r="BH190">
            <v>0</v>
          </cell>
          <cell r="BI190">
            <v>0</v>
          </cell>
          <cell r="BJ190">
            <v>0</v>
          </cell>
          <cell r="BK190">
            <v>0</v>
          </cell>
          <cell r="BL190">
            <v>0</v>
          </cell>
          <cell r="BM190">
            <v>0</v>
          </cell>
          <cell r="BN190">
            <v>35</v>
          </cell>
          <cell r="BO190">
            <v>35</v>
          </cell>
          <cell r="BP190">
            <v>35</v>
          </cell>
          <cell r="BQ190">
            <v>35</v>
          </cell>
          <cell r="BR190" t="str">
            <v>ELDC</v>
          </cell>
        </row>
        <row r="191">
          <cell r="A191" t="str">
            <v>E4240</v>
          </cell>
          <cell r="B191">
            <v>2180</v>
          </cell>
          <cell r="C191" t="str">
            <v>New York Primary School</v>
          </cell>
          <cell r="D191" t="str">
            <v/>
          </cell>
          <cell r="E191">
            <v>2180</v>
          </cell>
          <cell r="F191">
            <v>0</v>
          </cell>
          <cell r="G191">
            <v>0</v>
          </cell>
          <cell r="H191">
            <v>0</v>
          </cell>
          <cell r="I191">
            <v>0</v>
          </cell>
          <cell r="J191">
            <v>0</v>
          </cell>
          <cell r="K191">
            <v>0</v>
          </cell>
          <cell r="L191">
            <v>0</v>
          </cell>
          <cell r="M191">
            <v>0</v>
          </cell>
          <cell r="N191">
            <v>0</v>
          </cell>
          <cell r="O191">
            <v>6</v>
          </cell>
          <cell r="P191">
            <v>8</v>
          </cell>
          <cell r="Q191">
            <v>7</v>
          </cell>
          <cell r="R191">
            <v>10</v>
          </cell>
          <cell r="S191">
            <v>5</v>
          </cell>
          <cell r="T191">
            <v>5</v>
          </cell>
          <cell r="U191">
            <v>0</v>
          </cell>
          <cell r="V191">
            <v>1</v>
          </cell>
          <cell r="W191">
            <v>2</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v>
          </cell>
          <cell r="AT191">
            <v>0</v>
          </cell>
          <cell r="AU191">
            <v>0</v>
          </cell>
          <cell r="AV191">
            <v>0</v>
          </cell>
          <cell r="AW191">
            <v>0</v>
          </cell>
          <cell r="AX191">
            <v>0</v>
          </cell>
          <cell r="AY191">
            <v>0</v>
          </cell>
          <cell r="AZ191">
            <v>0</v>
          </cell>
          <cell r="BA191">
            <v>0</v>
          </cell>
          <cell r="BB191">
            <v>0</v>
          </cell>
          <cell r="BC191">
            <v>0</v>
          </cell>
          <cell r="BD191">
            <v>0</v>
          </cell>
          <cell r="BE191">
            <v>0</v>
          </cell>
          <cell r="BF191">
            <v>0</v>
          </cell>
          <cell r="BG191">
            <v>0</v>
          </cell>
          <cell r="BH191">
            <v>0</v>
          </cell>
          <cell r="BI191">
            <v>0</v>
          </cell>
          <cell r="BJ191">
            <v>0</v>
          </cell>
          <cell r="BK191">
            <v>0</v>
          </cell>
          <cell r="BL191">
            <v>0</v>
          </cell>
          <cell r="BM191">
            <v>0</v>
          </cell>
          <cell r="BN191">
            <v>44</v>
          </cell>
          <cell r="BO191">
            <v>44</v>
          </cell>
          <cell r="BP191">
            <v>44</v>
          </cell>
          <cell r="BQ191">
            <v>44</v>
          </cell>
          <cell r="BR191" t="str">
            <v>ELDC</v>
          </cell>
        </row>
        <row r="192">
          <cell r="A192" t="str">
            <v>E4250</v>
          </cell>
          <cell r="B192">
            <v>3132</v>
          </cell>
          <cell r="C192" t="str">
            <v>Newton-on-Trent CE Primary School</v>
          </cell>
          <cell r="D192" t="str">
            <v/>
          </cell>
          <cell r="E192">
            <v>3132</v>
          </cell>
          <cell r="F192">
            <v>0</v>
          </cell>
          <cell r="G192">
            <v>0</v>
          </cell>
          <cell r="H192">
            <v>0</v>
          </cell>
          <cell r="I192">
            <v>0</v>
          </cell>
          <cell r="J192">
            <v>0</v>
          </cell>
          <cell r="K192">
            <v>0</v>
          </cell>
          <cell r="L192">
            <v>0</v>
          </cell>
          <cell r="M192">
            <v>0</v>
          </cell>
          <cell r="N192">
            <v>0</v>
          </cell>
          <cell r="O192">
            <v>15</v>
          </cell>
          <cell r="P192">
            <v>5</v>
          </cell>
          <cell r="Q192">
            <v>14</v>
          </cell>
          <cell r="R192">
            <v>9</v>
          </cell>
          <cell r="S192">
            <v>8</v>
          </cell>
          <cell r="T192">
            <v>13</v>
          </cell>
          <cell r="U192">
            <v>2</v>
          </cell>
          <cell r="V192">
            <v>0</v>
          </cell>
          <cell r="W192">
            <v>3</v>
          </cell>
          <cell r="X192">
            <v>0</v>
          </cell>
          <cell r="Y192">
            <v>0</v>
          </cell>
          <cell r="Z192">
            <v>0</v>
          </cell>
          <cell r="AA192">
            <v>0</v>
          </cell>
          <cell r="AB192">
            <v>0</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0</v>
          </cell>
          <cell r="AU192">
            <v>0</v>
          </cell>
          <cell r="AV192">
            <v>0</v>
          </cell>
          <cell r="AW192">
            <v>0</v>
          </cell>
          <cell r="AX192">
            <v>0</v>
          </cell>
          <cell r="AY192">
            <v>0</v>
          </cell>
          <cell r="AZ192">
            <v>0</v>
          </cell>
          <cell r="BA192">
            <v>0</v>
          </cell>
          <cell r="BB192">
            <v>0</v>
          </cell>
          <cell r="BC192">
            <v>0</v>
          </cell>
          <cell r="BD192">
            <v>0</v>
          </cell>
          <cell r="BE192">
            <v>0</v>
          </cell>
          <cell r="BF192">
            <v>0</v>
          </cell>
          <cell r="BG192">
            <v>0</v>
          </cell>
          <cell r="BH192">
            <v>0</v>
          </cell>
          <cell r="BI192">
            <v>0</v>
          </cell>
          <cell r="BJ192">
            <v>0</v>
          </cell>
          <cell r="BK192">
            <v>0</v>
          </cell>
          <cell r="BL192">
            <v>0</v>
          </cell>
          <cell r="BM192">
            <v>0</v>
          </cell>
          <cell r="BN192">
            <v>69</v>
          </cell>
          <cell r="BO192">
            <v>69</v>
          </cell>
          <cell r="BP192">
            <v>69</v>
          </cell>
          <cell r="BQ192">
            <v>69</v>
          </cell>
          <cell r="BR192" t="str">
            <v>WLDC</v>
          </cell>
        </row>
        <row r="193">
          <cell r="A193" t="str">
            <v>E4260</v>
          </cell>
          <cell r="B193">
            <v>2031</v>
          </cell>
          <cell r="C193" t="str">
            <v>Nocton Community School</v>
          </cell>
          <cell r="D193" t="str">
            <v/>
          </cell>
          <cell r="E193">
            <v>2031</v>
          </cell>
          <cell r="F193">
            <v>0</v>
          </cell>
          <cell r="G193">
            <v>0</v>
          </cell>
          <cell r="H193">
            <v>0</v>
          </cell>
          <cell r="I193">
            <v>0</v>
          </cell>
          <cell r="J193">
            <v>0</v>
          </cell>
          <cell r="K193">
            <v>0</v>
          </cell>
          <cell r="L193">
            <v>0</v>
          </cell>
          <cell r="M193">
            <v>0</v>
          </cell>
          <cell r="N193">
            <v>0</v>
          </cell>
          <cell r="O193">
            <v>15</v>
          </cell>
          <cell r="P193">
            <v>9</v>
          </cell>
          <cell r="Q193">
            <v>6</v>
          </cell>
          <cell r="R193">
            <v>11</v>
          </cell>
          <cell r="S193">
            <v>7</v>
          </cell>
          <cell r="T193">
            <v>8</v>
          </cell>
          <cell r="U193">
            <v>3</v>
          </cell>
          <cell r="V193">
            <v>2</v>
          </cell>
          <cell r="W193">
            <v>2</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3</v>
          </cell>
          <cell r="AU193">
            <v>2</v>
          </cell>
          <cell r="AV193">
            <v>0</v>
          </cell>
          <cell r="AW193">
            <v>0</v>
          </cell>
          <cell r="AX193">
            <v>0</v>
          </cell>
          <cell r="AY193">
            <v>0</v>
          </cell>
          <cell r="AZ193">
            <v>0</v>
          </cell>
          <cell r="BA193">
            <v>0</v>
          </cell>
          <cell r="BB193">
            <v>0</v>
          </cell>
          <cell r="BC193">
            <v>0</v>
          </cell>
          <cell r="BD193">
            <v>0</v>
          </cell>
          <cell r="BE193">
            <v>0</v>
          </cell>
          <cell r="BF193">
            <v>0</v>
          </cell>
          <cell r="BG193">
            <v>0</v>
          </cell>
          <cell r="BH193">
            <v>0</v>
          </cell>
          <cell r="BI193">
            <v>0</v>
          </cell>
          <cell r="BJ193">
            <v>0</v>
          </cell>
          <cell r="BK193">
            <v>0</v>
          </cell>
          <cell r="BL193">
            <v>0</v>
          </cell>
          <cell r="BM193">
            <v>0</v>
          </cell>
          <cell r="BN193">
            <v>68</v>
          </cell>
          <cell r="BO193">
            <v>65.5</v>
          </cell>
          <cell r="BP193">
            <v>68</v>
          </cell>
          <cell r="BQ193">
            <v>65.5</v>
          </cell>
          <cell r="BR193" t="str">
            <v>NKDC</v>
          </cell>
        </row>
        <row r="194">
          <cell r="A194" t="str">
            <v>E4270</v>
          </cell>
          <cell r="B194">
            <v>2181</v>
          </cell>
          <cell r="C194" t="str">
            <v>Normanby-by-Spital Primary School</v>
          </cell>
          <cell r="D194" t="str">
            <v/>
          </cell>
          <cell r="E194">
            <v>2181</v>
          </cell>
          <cell r="F194">
            <v>0</v>
          </cell>
          <cell r="G194">
            <v>0</v>
          </cell>
          <cell r="H194">
            <v>0</v>
          </cell>
          <cell r="I194">
            <v>0</v>
          </cell>
          <cell r="J194">
            <v>0</v>
          </cell>
          <cell r="K194">
            <v>0</v>
          </cell>
          <cell r="L194">
            <v>0</v>
          </cell>
          <cell r="M194">
            <v>0</v>
          </cell>
          <cell r="N194">
            <v>0</v>
          </cell>
          <cell r="O194">
            <v>10</v>
          </cell>
          <cell r="P194">
            <v>12</v>
          </cell>
          <cell r="Q194">
            <v>11</v>
          </cell>
          <cell r="R194">
            <v>8</v>
          </cell>
          <cell r="S194">
            <v>9</v>
          </cell>
          <cell r="T194">
            <v>10</v>
          </cell>
          <cell r="U194">
            <v>4</v>
          </cell>
          <cell r="V194">
            <v>3</v>
          </cell>
          <cell r="W194">
            <v>3</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4</v>
          </cell>
          <cell r="AU194">
            <v>1</v>
          </cell>
          <cell r="AV194">
            <v>5</v>
          </cell>
          <cell r="AW194">
            <v>4</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84</v>
          </cell>
          <cell r="BO194">
            <v>77</v>
          </cell>
          <cell r="BP194">
            <v>84</v>
          </cell>
          <cell r="BQ194">
            <v>77</v>
          </cell>
          <cell r="BR194" t="str">
            <v>WLDC</v>
          </cell>
        </row>
        <row r="195">
          <cell r="A195" t="str">
            <v>E4280</v>
          </cell>
          <cell r="B195">
            <v>3134</v>
          </cell>
          <cell r="C195" t="str">
            <v>North Cockerington CE Primary School</v>
          </cell>
          <cell r="D195" t="str">
            <v/>
          </cell>
          <cell r="E195">
            <v>3134</v>
          </cell>
          <cell r="F195">
            <v>0</v>
          </cell>
          <cell r="G195">
            <v>0</v>
          </cell>
          <cell r="H195">
            <v>0</v>
          </cell>
          <cell r="I195">
            <v>0</v>
          </cell>
          <cell r="J195">
            <v>0</v>
          </cell>
          <cell r="K195">
            <v>0</v>
          </cell>
          <cell r="L195">
            <v>0</v>
          </cell>
          <cell r="M195">
            <v>0</v>
          </cell>
          <cell r="N195">
            <v>0</v>
          </cell>
          <cell r="O195">
            <v>10</v>
          </cell>
          <cell r="P195">
            <v>12</v>
          </cell>
          <cell r="Q195">
            <v>12</v>
          </cell>
          <cell r="R195">
            <v>12</v>
          </cell>
          <cell r="S195">
            <v>12</v>
          </cell>
          <cell r="T195">
            <v>11</v>
          </cell>
          <cell r="U195">
            <v>5</v>
          </cell>
          <cell r="V195">
            <v>2</v>
          </cell>
          <cell r="W195">
            <v>6</v>
          </cell>
          <cell r="X195">
            <v>0</v>
          </cell>
          <cell r="Y195">
            <v>0</v>
          </cell>
          <cell r="Z195">
            <v>0</v>
          </cell>
          <cell r="AA195">
            <v>0</v>
          </cell>
          <cell r="AB195">
            <v>0</v>
          </cell>
          <cell r="AC195">
            <v>0</v>
          </cell>
          <cell r="AD195">
            <v>0</v>
          </cell>
          <cell r="AE195">
            <v>0</v>
          </cell>
          <cell r="AF195">
            <v>0</v>
          </cell>
          <cell r="AG195">
            <v>0</v>
          </cell>
          <cell r="AH195">
            <v>0</v>
          </cell>
          <cell r="AI195">
            <v>0</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82</v>
          </cell>
          <cell r="BO195">
            <v>82</v>
          </cell>
          <cell r="BP195">
            <v>82</v>
          </cell>
          <cell r="BQ195">
            <v>82</v>
          </cell>
          <cell r="BR195" t="str">
            <v>ELDC</v>
          </cell>
        </row>
        <row r="196">
          <cell r="A196" t="str">
            <v>E4290</v>
          </cell>
          <cell r="B196">
            <v>3133</v>
          </cell>
          <cell r="C196" t="str">
            <v>North Cotes CE Primary School</v>
          </cell>
          <cell r="D196" t="str">
            <v/>
          </cell>
          <cell r="E196">
            <v>3133</v>
          </cell>
          <cell r="F196">
            <v>0</v>
          </cell>
          <cell r="G196">
            <v>0</v>
          </cell>
          <cell r="H196">
            <v>0</v>
          </cell>
          <cell r="I196">
            <v>0</v>
          </cell>
          <cell r="J196">
            <v>0</v>
          </cell>
          <cell r="K196">
            <v>0</v>
          </cell>
          <cell r="L196">
            <v>0</v>
          </cell>
          <cell r="M196">
            <v>0</v>
          </cell>
          <cell r="N196">
            <v>1</v>
          </cell>
          <cell r="O196">
            <v>5</v>
          </cell>
          <cell r="P196">
            <v>7</v>
          </cell>
          <cell r="Q196">
            <v>9</v>
          </cell>
          <cell r="R196">
            <v>7</v>
          </cell>
          <cell r="S196">
            <v>7</v>
          </cell>
          <cell r="T196">
            <v>11</v>
          </cell>
          <cell r="U196">
            <v>3</v>
          </cell>
          <cell r="V196">
            <v>3</v>
          </cell>
          <cell r="W196">
            <v>6</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v>
          </cell>
          <cell r="BK196">
            <v>0</v>
          </cell>
          <cell r="BL196">
            <v>0</v>
          </cell>
          <cell r="BM196">
            <v>0</v>
          </cell>
          <cell r="BN196">
            <v>59</v>
          </cell>
          <cell r="BO196">
            <v>59</v>
          </cell>
          <cell r="BP196">
            <v>59</v>
          </cell>
          <cell r="BQ196">
            <v>59</v>
          </cell>
          <cell r="BR196" t="str">
            <v>ELDC</v>
          </cell>
        </row>
        <row r="197">
          <cell r="A197" t="str">
            <v>E4300</v>
          </cell>
          <cell r="B197">
            <v>3047</v>
          </cell>
          <cell r="C197" t="str">
            <v>North Hykeham All Saints CE Primary School</v>
          </cell>
          <cell r="D197" t="str">
            <v/>
          </cell>
          <cell r="E197">
            <v>3047</v>
          </cell>
          <cell r="F197">
            <v>0</v>
          </cell>
          <cell r="G197">
            <v>0</v>
          </cell>
          <cell r="H197">
            <v>0</v>
          </cell>
          <cell r="I197">
            <v>0</v>
          </cell>
          <cell r="J197">
            <v>0</v>
          </cell>
          <cell r="K197">
            <v>0</v>
          </cell>
          <cell r="L197">
            <v>0</v>
          </cell>
          <cell r="M197">
            <v>0</v>
          </cell>
          <cell r="N197">
            <v>0</v>
          </cell>
          <cell r="O197">
            <v>43</v>
          </cell>
          <cell r="P197">
            <v>40</v>
          </cell>
          <cell r="Q197">
            <v>35</v>
          </cell>
          <cell r="R197">
            <v>20</v>
          </cell>
          <cell r="S197">
            <v>25</v>
          </cell>
          <cell r="T197">
            <v>19</v>
          </cell>
          <cell r="U197">
            <v>6</v>
          </cell>
          <cell r="V197">
            <v>1</v>
          </cell>
          <cell r="W197">
            <v>12</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v>
          </cell>
          <cell r="BG197">
            <v>0</v>
          </cell>
          <cell r="BH197">
            <v>0</v>
          </cell>
          <cell r="BI197">
            <v>0</v>
          </cell>
          <cell r="BJ197">
            <v>0</v>
          </cell>
          <cell r="BK197">
            <v>0</v>
          </cell>
          <cell r="BL197">
            <v>0</v>
          </cell>
          <cell r="BM197">
            <v>0</v>
          </cell>
          <cell r="BN197">
            <v>201</v>
          </cell>
          <cell r="BO197">
            <v>201</v>
          </cell>
          <cell r="BP197">
            <v>201</v>
          </cell>
          <cell r="BQ197">
            <v>201</v>
          </cell>
          <cell r="BR197" t="str">
            <v>NKDC</v>
          </cell>
        </row>
        <row r="198">
          <cell r="A198" t="str">
            <v>E4310</v>
          </cell>
          <cell r="B198">
            <v>2057</v>
          </cell>
          <cell r="C198" t="str">
            <v>North Hykeham Fosse Way Primary School</v>
          </cell>
          <cell r="D198" t="str">
            <v/>
          </cell>
          <cell r="E198">
            <v>2057</v>
          </cell>
          <cell r="F198">
            <v>0</v>
          </cell>
          <cell r="G198">
            <v>0</v>
          </cell>
          <cell r="H198">
            <v>0</v>
          </cell>
          <cell r="I198">
            <v>0</v>
          </cell>
          <cell r="J198">
            <v>0</v>
          </cell>
          <cell r="K198">
            <v>0</v>
          </cell>
          <cell r="L198">
            <v>0</v>
          </cell>
          <cell r="M198">
            <v>0</v>
          </cell>
          <cell r="N198">
            <v>0</v>
          </cell>
          <cell r="O198">
            <v>71</v>
          </cell>
          <cell r="P198">
            <v>70</v>
          </cell>
          <cell r="Q198">
            <v>67</v>
          </cell>
          <cell r="R198">
            <v>73</v>
          </cell>
          <cell r="S198">
            <v>56</v>
          </cell>
          <cell r="T198">
            <v>74</v>
          </cell>
          <cell r="U198">
            <v>29</v>
          </cell>
          <cell r="V198">
            <v>17</v>
          </cell>
          <cell r="W198">
            <v>30</v>
          </cell>
          <cell r="X198">
            <v>0</v>
          </cell>
          <cell r="Y198">
            <v>0</v>
          </cell>
          <cell r="Z198">
            <v>0</v>
          </cell>
          <cell r="AA198">
            <v>0</v>
          </cell>
          <cell r="AB198">
            <v>0</v>
          </cell>
          <cell r="AC198">
            <v>0</v>
          </cell>
          <cell r="AD198">
            <v>0</v>
          </cell>
          <cell r="AE198">
            <v>0</v>
          </cell>
          <cell r="AF198">
            <v>0</v>
          </cell>
          <cell r="AG198">
            <v>0</v>
          </cell>
          <cell r="AH198">
            <v>0</v>
          </cell>
          <cell r="AI198">
            <v>0</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v>
          </cell>
          <cell r="BA198">
            <v>0</v>
          </cell>
          <cell r="BB198">
            <v>0</v>
          </cell>
          <cell r="BC198">
            <v>0</v>
          </cell>
          <cell r="BD198">
            <v>0</v>
          </cell>
          <cell r="BE198">
            <v>0</v>
          </cell>
          <cell r="BF198">
            <v>0</v>
          </cell>
          <cell r="BG198">
            <v>0</v>
          </cell>
          <cell r="BH198">
            <v>0</v>
          </cell>
          <cell r="BI198">
            <v>0</v>
          </cell>
          <cell r="BJ198">
            <v>21</v>
          </cell>
          <cell r="BK198">
            <v>19</v>
          </cell>
          <cell r="BL198">
            <v>11</v>
          </cell>
          <cell r="BM198">
            <v>0</v>
          </cell>
          <cell r="BN198">
            <v>538</v>
          </cell>
          <cell r="BO198">
            <v>512.5</v>
          </cell>
          <cell r="BP198">
            <v>487</v>
          </cell>
          <cell r="BQ198">
            <v>487</v>
          </cell>
          <cell r="BR198" t="str">
            <v>NKDC</v>
          </cell>
        </row>
        <row r="199">
          <cell r="A199" t="str">
            <v>E4330</v>
          </cell>
          <cell r="B199">
            <v>2064</v>
          </cell>
          <cell r="C199" t="str">
            <v>North Hykeham Ling Moor Primary School</v>
          </cell>
          <cell r="D199" t="str">
            <v/>
          </cell>
          <cell r="E199">
            <v>2064</v>
          </cell>
          <cell r="F199">
            <v>0</v>
          </cell>
          <cell r="G199">
            <v>0</v>
          </cell>
          <cell r="H199">
            <v>0</v>
          </cell>
          <cell r="I199">
            <v>0</v>
          </cell>
          <cell r="J199">
            <v>0</v>
          </cell>
          <cell r="K199">
            <v>0</v>
          </cell>
          <cell r="L199">
            <v>0</v>
          </cell>
          <cell r="M199">
            <v>0</v>
          </cell>
          <cell r="N199">
            <v>0</v>
          </cell>
          <cell r="O199">
            <v>47</v>
          </cell>
          <cell r="P199">
            <v>31</v>
          </cell>
          <cell r="Q199">
            <v>43</v>
          </cell>
          <cell r="R199">
            <v>30</v>
          </cell>
          <cell r="S199">
            <v>40</v>
          </cell>
          <cell r="T199">
            <v>36</v>
          </cell>
          <cell r="U199">
            <v>14</v>
          </cell>
          <cell r="V199">
            <v>12</v>
          </cell>
          <cell r="W199">
            <v>18</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v>
          </cell>
          <cell r="AZ199">
            <v>0</v>
          </cell>
          <cell r="BA199">
            <v>0</v>
          </cell>
          <cell r="BB199">
            <v>0</v>
          </cell>
          <cell r="BC199">
            <v>0</v>
          </cell>
          <cell r="BD199">
            <v>0</v>
          </cell>
          <cell r="BE199">
            <v>0</v>
          </cell>
          <cell r="BF199">
            <v>0</v>
          </cell>
          <cell r="BG199">
            <v>0</v>
          </cell>
          <cell r="BH199">
            <v>0</v>
          </cell>
          <cell r="BI199">
            <v>0</v>
          </cell>
          <cell r="BJ199">
            <v>0</v>
          </cell>
          <cell r="BK199">
            <v>0</v>
          </cell>
          <cell r="BL199">
            <v>0</v>
          </cell>
          <cell r="BM199">
            <v>0</v>
          </cell>
          <cell r="BN199">
            <v>271</v>
          </cell>
          <cell r="BO199">
            <v>271</v>
          </cell>
          <cell r="BP199">
            <v>271</v>
          </cell>
          <cell r="BQ199">
            <v>271</v>
          </cell>
          <cell r="BR199" t="str">
            <v>NKDC</v>
          </cell>
        </row>
        <row r="200">
          <cell r="A200" t="str">
            <v>E4360</v>
          </cell>
          <cell r="B200">
            <v>2182</v>
          </cell>
          <cell r="C200" t="str">
            <v>Kelsey Primary School</v>
          </cell>
          <cell r="D200" t="str">
            <v/>
          </cell>
          <cell r="E200">
            <v>2182</v>
          </cell>
          <cell r="F200">
            <v>0</v>
          </cell>
          <cell r="G200">
            <v>0</v>
          </cell>
          <cell r="H200">
            <v>0</v>
          </cell>
          <cell r="I200">
            <v>0</v>
          </cell>
          <cell r="J200">
            <v>0</v>
          </cell>
          <cell r="K200">
            <v>0</v>
          </cell>
          <cell r="L200">
            <v>0</v>
          </cell>
          <cell r="M200">
            <v>0</v>
          </cell>
          <cell r="N200">
            <v>0</v>
          </cell>
          <cell r="O200">
            <v>12</v>
          </cell>
          <cell r="P200">
            <v>16</v>
          </cell>
          <cell r="Q200">
            <v>18</v>
          </cell>
          <cell r="R200">
            <v>15</v>
          </cell>
          <cell r="S200">
            <v>17</v>
          </cell>
          <cell r="T200">
            <v>8</v>
          </cell>
          <cell r="U200">
            <v>3</v>
          </cell>
          <cell r="V200">
            <v>1</v>
          </cell>
          <cell r="W200">
            <v>2</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v>
          </cell>
          <cell r="BH200">
            <v>0</v>
          </cell>
          <cell r="BI200">
            <v>0</v>
          </cell>
          <cell r="BJ200">
            <v>0</v>
          </cell>
          <cell r="BK200">
            <v>0</v>
          </cell>
          <cell r="BL200">
            <v>0</v>
          </cell>
          <cell r="BM200">
            <v>0</v>
          </cell>
          <cell r="BN200">
            <v>92</v>
          </cell>
          <cell r="BO200">
            <v>92</v>
          </cell>
          <cell r="BP200">
            <v>92</v>
          </cell>
          <cell r="BQ200">
            <v>92</v>
          </cell>
          <cell r="BR200" t="str">
            <v>WLDC</v>
          </cell>
        </row>
        <row r="201">
          <cell r="A201" t="str">
            <v>E4380</v>
          </cell>
          <cell r="B201">
            <v>5202</v>
          </cell>
          <cell r="C201" t="str">
            <v>Rauceby School (Church of England)</v>
          </cell>
          <cell r="D201" t="str">
            <v/>
          </cell>
          <cell r="E201">
            <v>5202</v>
          </cell>
          <cell r="F201">
            <v>0</v>
          </cell>
          <cell r="G201">
            <v>0</v>
          </cell>
          <cell r="H201">
            <v>0</v>
          </cell>
          <cell r="I201">
            <v>0</v>
          </cell>
          <cell r="J201">
            <v>0</v>
          </cell>
          <cell r="K201">
            <v>0</v>
          </cell>
          <cell r="L201">
            <v>0</v>
          </cell>
          <cell r="M201">
            <v>0</v>
          </cell>
          <cell r="N201">
            <v>0</v>
          </cell>
          <cell r="O201">
            <v>26</v>
          </cell>
          <cell r="P201">
            <v>26</v>
          </cell>
          <cell r="Q201">
            <v>26</v>
          </cell>
          <cell r="R201">
            <v>25</v>
          </cell>
          <cell r="S201">
            <v>26</v>
          </cell>
          <cell r="T201">
            <v>26</v>
          </cell>
          <cell r="U201">
            <v>10</v>
          </cell>
          <cell r="V201">
            <v>4</v>
          </cell>
          <cell r="W201">
            <v>12</v>
          </cell>
          <cell r="X201">
            <v>0</v>
          </cell>
          <cell r="Y201">
            <v>0</v>
          </cell>
          <cell r="Z201">
            <v>0</v>
          </cell>
          <cell r="AA201">
            <v>0</v>
          </cell>
          <cell r="AB201">
            <v>0</v>
          </cell>
          <cell r="AC201">
            <v>0</v>
          </cell>
          <cell r="AD201">
            <v>0</v>
          </cell>
          <cell r="AE201">
            <v>0</v>
          </cell>
          <cell r="AF201">
            <v>0</v>
          </cell>
          <cell r="AG201">
            <v>0</v>
          </cell>
          <cell r="AH201">
            <v>0</v>
          </cell>
          <cell r="AI201">
            <v>0</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v>
          </cell>
          <cell r="BJ201">
            <v>0</v>
          </cell>
          <cell r="BK201">
            <v>0</v>
          </cell>
          <cell r="BL201">
            <v>0</v>
          </cell>
          <cell r="BM201">
            <v>0</v>
          </cell>
          <cell r="BN201">
            <v>181</v>
          </cell>
          <cell r="BO201">
            <v>181</v>
          </cell>
          <cell r="BP201">
            <v>181</v>
          </cell>
          <cell r="BQ201">
            <v>181</v>
          </cell>
          <cell r="BR201" t="str">
            <v>NKDC</v>
          </cell>
        </row>
        <row r="202">
          <cell r="A202" t="str">
            <v>E4390</v>
          </cell>
          <cell r="B202">
            <v>2033</v>
          </cell>
          <cell r="C202" t="str">
            <v>North Scarle Primary School</v>
          </cell>
          <cell r="D202" t="str">
            <v/>
          </cell>
          <cell r="E202">
            <v>2033</v>
          </cell>
          <cell r="F202">
            <v>0</v>
          </cell>
          <cell r="G202">
            <v>0</v>
          </cell>
          <cell r="H202">
            <v>0</v>
          </cell>
          <cell r="I202">
            <v>0</v>
          </cell>
          <cell r="J202">
            <v>0</v>
          </cell>
          <cell r="K202">
            <v>0</v>
          </cell>
          <cell r="L202">
            <v>0</v>
          </cell>
          <cell r="M202">
            <v>0</v>
          </cell>
          <cell r="N202">
            <v>0</v>
          </cell>
          <cell r="O202">
            <v>13</v>
          </cell>
          <cell r="P202">
            <v>7</v>
          </cell>
          <cell r="Q202">
            <v>17</v>
          </cell>
          <cell r="R202">
            <v>7</v>
          </cell>
          <cell r="S202">
            <v>8</v>
          </cell>
          <cell r="T202">
            <v>4</v>
          </cell>
          <cell r="U202">
            <v>4</v>
          </cell>
          <cell r="V202">
            <v>2</v>
          </cell>
          <cell r="W202">
            <v>3</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v>
          </cell>
          <cell r="AV202">
            <v>0</v>
          </cell>
          <cell r="AW202">
            <v>0</v>
          </cell>
          <cell r="AX202">
            <v>0</v>
          </cell>
          <cell r="AY202">
            <v>0</v>
          </cell>
          <cell r="AZ202">
            <v>0</v>
          </cell>
          <cell r="BA202">
            <v>0</v>
          </cell>
          <cell r="BB202">
            <v>0</v>
          </cell>
          <cell r="BC202">
            <v>0</v>
          </cell>
          <cell r="BD202">
            <v>0</v>
          </cell>
          <cell r="BE202">
            <v>0</v>
          </cell>
          <cell r="BF202">
            <v>0</v>
          </cell>
          <cell r="BG202">
            <v>0</v>
          </cell>
          <cell r="BH202">
            <v>0</v>
          </cell>
          <cell r="BI202">
            <v>0</v>
          </cell>
          <cell r="BJ202">
            <v>0</v>
          </cell>
          <cell r="BK202">
            <v>0</v>
          </cell>
          <cell r="BL202">
            <v>0</v>
          </cell>
          <cell r="BM202">
            <v>0</v>
          </cell>
          <cell r="BN202">
            <v>65</v>
          </cell>
          <cell r="BO202">
            <v>65</v>
          </cell>
          <cell r="BP202">
            <v>65</v>
          </cell>
          <cell r="BQ202">
            <v>65</v>
          </cell>
          <cell r="BR202" t="str">
            <v>NKDC</v>
          </cell>
        </row>
        <row r="203">
          <cell r="A203" t="str">
            <v>E4400</v>
          </cell>
          <cell r="B203">
            <v>5225</v>
          </cell>
          <cell r="C203" t="str">
            <v>North Somercotes CE Primary School</v>
          </cell>
          <cell r="D203" t="str">
            <v/>
          </cell>
          <cell r="E203">
            <v>5225</v>
          </cell>
          <cell r="F203">
            <v>0</v>
          </cell>
          <cell r="G203">
            <v>0</v>
          </cell>
          <cell r="H203">
            <v>0</v>
          </cell>
          <cell r="I203">
            <v>0</v>
          </cell>
          <cell r="J203">
            <v>0</v>
          </cell>
          <cell r="K203">
            <v>0</v>
          </cell>
          <cell r="L203">
            <v>0</v>
          </cell>
          <cell r="M203">
            <v>0</v>
          </cell>
          <cell r="N203">
            <v>1</v>
          </cell>
          <cell r="O203">
            <v>33</v>
          </cell>
          <cell r="P203">
            <v>30</v>
          </cell>
          <cell r="Q203">
            <v>33</v>
          </cell>
          <cell r="R203">
            <v>26</v>
          </cell>
          <cell r="S203">
            <v>27</v>
          </cell>
          <cell r="T203">
            <v>9</v>
          </cell>
          <cell r="U203">
            <v>10</v>
          </cell>
          <cell r="V203">
            <v>4</v>
          </cell>
          <cell r="W203">
            <v>6</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4</v>
          </cell>
          <cell r="AU203">
            <v>5</v>
          </cell>
          <cell r="AV203">
            <v>4</v>
          </cell>
          <cell r="AW203">
            <v>0</v>
          </cell>
          <cell r="AX203">
            <v>0</v>
          </cell>
          <cell r="AY203">
            <v>0</v>
          </cell>
          <cell r="AZ203">
            <v>0</v>
          </cell>
          <cell r="BA203">
            <v>0</v>
          </cell>
          <cell r="BB203">
            <v>0</v>
          </cell>
          <cell r="BC203">
            <v>0</v>
          </cell>
          <cell r="BD203">
            <v>0</v>
          </cell>
          <cell r="BE203">
            <v>0</v>
          </cell>
          <cell r="BF203">
            <v>0</v>
          </cell>
          <cell r="BG203">
            <v>0</v>
          </cell>
          <cell r="BH203">
            <v>0</v>
          </cell>
          <cell r="BI203">
            <v>0</v>
          </cell>
          <cell r="BJ203">
            <v>0</v>
          </cell>
          <cell r="BK203">
            <v>0</v>
          </cell>
          <cell r="BL203">
            <v>0</v>
          </cell>
          <cell r="BM203">
            <v>0</v>
          </cell>
          <cell r="BN203">
            <v>192</v>
          </cell>
          <cell r="BO203">
            <v>185.5</v>
          </cell>
          <cell r="BP203">
            <v>192</v>
          </cell>
          <cell r="BQ203">
            <v>185.5</v>
          </cell>
          <cell r="BR203" t="str">
            <v>ELDC</v>
          </cell>
        </row>
        <row r="204">
          <cell r="A204" t="str">
            <v>E4410</v>
          </cell>
          <cell r="B204">
            <v>2183</v>
          </cell>
          <cell r="C204" t="str">
            <v>North Thoresby Primary School</v>
          </cell>
          <cell r="D204" t="str">
            <v/>
          </cell>
          <cell r="E204">
            <v>2183</v>
          </cell>
          <cell r="F204">
            <v>0</v>
          </cell>
          <cell r="G204">
            <v>0</v>
          </cell>
          <cell r="H204">
            <v>0</v>
          </cell>
          <cell r="I204">
            <v>0</v>
          </cell>
          <cell r="J204">
            <v>0</v>
          </cell>
          <cell r="K204">
            <v>0</v>
          </cell>
          <cell r="L204">
            <v>0</v>
          </cell>
          <cell r="M204">
            <v>0</v>
          </cell>
          <cell r="N204">
            <v>0</v>
          </cell>
          <cell r="O204">
            <v>2</v>
          </cell>
          <cell r="P204">
            <v>7</v>
          </cell>
          <cell r="Q204">
            <v>4</v>
          </cell>
          <cell r="R204">
            <v>7</v>
          </cell>
          <cell r="S204">
            <v>6</v>
          </cell>
          <cell r="T204">
            <v>2</v>
          </cell>
          <cell r="U204">
            <v>4</v>
          </cell>
          <cell r="V204">
            <v>0</v>
          </cell>
          <cell r="W204">
            <v>1</v>
          </cell>
          <cell r="X204">
            <v>1</v>
          </cell>
          <cell r="Y204">
            <v>0</v>
          </cell>
          <cell r="Z204">
            <v>0</v>
          </cell>
          <cell r="AA204">
            <v>0</v>
          </cell>
          <cell r="AB204">
            <v>0</v>
          </cell>
          <cell r="AC204">
            <v>0</v>
          </cell>
          <cell r="AD204">
            <v>0</v>
          </cell>
          <cell r="AE204">
            <v>0</v>
          </cell>
          <cell r="AF204">
            <v>0</v>
          </cell>
          <cell r="AG204">
            <v>0</v>
          </cell>
          <cell r="AH204">
            <v>0</v>
          </cell>
          <cell r="AI204">
            <v>0</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v>
          </cell>
          <cell r="BA204">
            <v>0</v>
          </cell>
          <cell r="BB204">
            <v>0</v>
          </cell>
          <cell r="BC204">
            <v>0</v>
          </cell>
          <cell r="BD204">
            <v>0</v>
          </cell>
          <cell r="BE204">
            <v>0</v>
          </cell>
          <cell r="BF204">
            <v>0</v>
          </cell>
          <cell r="BG204">
            <v>0</v>
          </cell>
          <cell r="BH204">
            <v>0</v>
          </cell>
          <cell r="BI204">
            <v>0</v>
          </cell>
          <cell r="BJ204">
            <v>0</v>
          </cell>
          <cell r="BK204">
            <v>0</v>
          </cell>
          <cell r="BL204">
            <v>0</v>
          </cell>
          <cell r="BM204">
            <v>0</v>
          </cell>
          <cell r="BN204">
            <v>34</v>
          </cell>
          <cell r="BO204">
            <v>34</v>
          </cell>
          <cell r="BP204">
            <v>34</v>
          </cell>
          <cell r="BQ204">
            <v>34</v>
          </cell>
          <cell r="BR204" t="str">
            <v>ELDC</v>
          </cell>
        </row>
        <row r="205">
          <cell r="A205" t="str">
            <v>E4440</v>
          </cell>
          <cell r="B205">
            <v>5215</v>
          </cell>
          <cell r="C205" t="str">
            <v>Old Leake Primary and Nursery School</v>
          </cell>
          <cell r="D205" t="str">
            <v/>
          </cell>
          <cell r="E205">
            <v>5215</v>
          </cell>
          <cell r="F205">
            <v>0</v>
          </cell>
          <cell r="G205">
            <v>0</v>
          </cell>
          <cell r="H205">
            <v>0</v>
          </cell>
          <cell r="I205">
            <v>0</v>
          </cell>
          <cell r="J205">
            <v>0</v>
          </cell>
          <cell r="K205">
            <v>0</v>
          </cell>
          <cell r="L205">
            <v>0</v>
          </cell>
          <cell r="M205">
            <v>0</v>
          </cell>
          <cell r="N205">
            <v>0</v>
          </cell>
          <cell r="O205">
            <v>31</v>
          </cell>
          <cell r="P205">
            <v>30</v>
          </cell>
          <cell r="Q205">
            <v>28</v>
          </cell>
          <cell r="R205">
            <v>24</v>
          </cell>
          <cell r="S205">
            <v>22</v>
          </cell>
          <cell r="T205">
            <v>20</v>
          </cell>
          <cell r="U205">
            <v>16</v>
          </cell>
          <cell r="V205">
            <v>5</v>
          </cell>
          <cell r="W205">
            <v>6</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v>
          </cell>
          <cell r="AX205">
            <v>0</v>
          </cell>
          <cell r="AY205">
            <v>0</v>
          </cell>
          <cell r="AZ205">
            <v>0</v>
          </cell>
          <cell r="BA205">
            <v>0</v>
          </cell>
          <cell r="BB205">
            <v>0</v>
          </cell>
          <cell r="BC205">
            <v>0</v>
          </cell>
          <cell r="BD205">
            <v>0</v>
          </cell>
          <cell r="BE205">
            <v>0</v>
          </cell>
          <cell r="BF205">
            <v>0</v>
          </cell>
          <cell r="BG205">
            <v>0</v>
          </cell>
          <cell r="BH205">
            <v>0</v>
          </cell>
          <cell r="BI205">
            <v>0</v>
          </cell>
          <cell r="BJ205">
            <v>10</v>
          </cell>
          <cell r="BK205">
            <v>5</v>
          </cell>
          <cell r="BL205">
            <v>9</v>
          </cell>
          <cell r="BM205">
            <v>0</v>
          </cell>
          <cell r="BN205">
            <v>206</v>
          </cell>
          <cell r="BO205">
            <v>194</v>
          </cell>
          <cell r="BP205">
            <v>182</v>
          </cell>
          <cell r="BQ205">
            <v>182</v>
          </cell>
          <cell r="BR205" t="str">
            <v>BBC</v>
          </cell>
        </row>
        <row r="206">
          <cell r="A206" t="str">
            <v>E4460</v>
          </cell>
          <cell r="B206">
            <v>2034</v>
          </cell>
          <cell r="C206" t="str">
            <v>Osbournby Primary School</v>
          </cell>
          <cell r="D206" t="str">
            <v/>
          </cell>
          <cell r="E206">
            <v>2034</v>
          </cell>
          <cell r="F206">
            <v>0</v>
          </cell>
          <cell r="G206">
            <v>0</v>
          </cell>
          <cell r="H206">
            <v>0</v>
          </cell>
          <cell r="I206">
            <v>0</v>
          </cell>
          <cell r="J206">
            <v>0</v>
          </cell>
          <cell r="K206">
            <v>0</v>
          </cell>
          <cell r="L206">
            <v>0</v>
          </cell>
          <cell r="M206">
            <v>0</v>
          </cell>
          <cell r="N206">
            <v>0</v>
          </cell>
          <cell r="O206">
            <v>17</v>
          </cell>
          <cell r="P206">
            <v>14</v>
          </cell>
          <cell r="Q206">
            <v>14</v>
          </cell>
          <cell r="R206">
            <v>13</v>
          </cell>
          <cell r="S206">
            <v>17</v>
          </cell>
          <cell r="T206">
            <v>14</v>
          </cell>
          <cell r="U206">
            <v>5</v>
          </cell>
          <cell r="V206">
            <v>4</v>
          </cell>
          <cell r="W206">
            <v>2</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v>
          </cell>
          <cell r="BD206">
            <v>0</v>
          </cell>
          <cell r="BE206">
            <v>0</v>
          </cell>
          <cell r="BF206">
            <v>0</v>
          </cell>
          <cell r="BG206">
            <v>0</v>
          </cell>
          <cell r="BH206">
            <v>0</v>
          </cell>
          <cell r="BI206">
            <v>0</v>
          </cell>
          <cell r="BJ206">
            <v>0</v>
          </cell>
          <cell r="BK206">
            <v>0</v>
          </cell>
          <cell r="BL206">
            <v>0</v>
          </cell>
          <cell r="BM206">
            <v>0</v>
          </cell>
          <cell r="BN206">
            <v>100</v>
          </cell>
          <cell r="BO206">
            <v>100</v>
          </cell>
          <cell r="BP206">
            <v>100</v>
          </cell>
          <cell r="BQ206">
            <v>100</v>
          </cell>
          <cell r="BR206" t="str">
            <v>NKDC</v>
          </cell>
        </row>
        <row r="207">
          <cell r="A207" t="str">
            <v>E4470</v>
          </cell>
          <cell r="B207">
            <v>2185</v>
          </cell>
          <cell r="C207" t="str">
            <v>Osgodby Primary School</v>
          </cell>
          <cell r="D207" t="str">
            <v/>
          </cell>
          <cell r="E207">
            <v>2185</v>
          </cell>
          <cell r="F207">
            <v>0</v>
          </cell>
          <cell r="G207">
            <v>0</v>
          </cell>
          <cell r="H207">
            <v>0</v>
          </cell>
          <cell r="I207">
            <v>0</v>
          </cell>
          <cell r="J207">
            <v>0</v>
          </cell>
          <cell r="K207">
            <v>0</v>
          </cell>
          <cell r="L207">
            <v>0</v>
          </cell>
          <cell r="M207">
            <v>0</v>
          </cell>
          <cell r="N207">
            <v>0</v>
          </cell>
          <cell r="O207">
            <v>12</v>
          </cell>
          <cell r="P207">
            <v>12</v>
          </cell>
          <cell r="Q207">
            <v>15</v>
          </cell>
          <cell r="R207">
            <v>2</v>
          </cell>
          <cell r="S207">
            <v>14</v>
          </cell>
          <cell r="T207">
            <v>8</v>
          </cell>
          <cell r="U207">
            <v>2</v>
          </cell>
          <cell r="V207">
            <v>5</v>
          </cell>
          <cell r="W207">
            <v>5</v>
          </cell>
          <cell r="X207">
            <v>0</v>
          </cell>
          <cell r="Y207">
            <v>0</v>
          </cell>
          <cell r="Z207">
            <v>0</v>
          </cell>
          <cell r="AA207">
            <v>0</v>
          </cell>
          <cell r="AB207">
            <v>0</v>
          </cell>
          <cell r="AC207">
            <v>0</v>
          </cell>
          <cell r="AD207">
            <v>0</v>
          </cell>
          <cell r="AE207">
            <v>0</v>
          </cell>
          <cell r="AF207">
            <v>0</v>
          </cell>
          <cell r="AG207">
            <v>0</v>
          </cell>
          <cell r="AH207">
            <v>0</v>
          </cell>
          <cell r="AI207">
            <v>0</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v>
          </cell>
          <cell r="BF207">
            <v>0</v>
          </cell>
          <cell r="BG207">
            <v>0</v>
          </cell>
          <cell r="BH207">
            <v>0</v>
          </cell>
          <cell r="BI207">
            <v>0</v>
          </cell>
          <cell r="BJ207">
            <v>0</v>
          </cell>
          <cell r="BK207">
            <v>0</v>
          </cell>
          <cell r="BL207">
            <v>0</v>
          </cell>
          <cell r="BM207">
            <v>0</v>
          </cell>
          <cell r="BN207">
            <v>75</v>
          </cell>
          <cell r="BO207">
            <v>75</v>
          </cell>
          <cell r="BP207">
            <v>75</v>
          </cell>
          <cell r="BQ207">
            <v>75</v>
          </cell>
          <cell r="BR207" t="str">
            <v>WLDC</v>
          </cell>
        </row>
        <row r="208">
          <cell r="A208" t="str">
            <v>E4500</v>
          </cell>
          <cell r="B208">
            <v>3366</v>
          </cell>
          <cell r="C208" t="str">
            <v>Partney CE Primary School</v>
          </cell>
          <cell r="D208" t="str">
            <v/>
          </cell>
          <cell r="E208">
            <v>3366</v>
          </cell>
          <cell r="F208">
            <v>0</v>
          </cell>
          <cell r="G208">
            <v>0</v>
          </cell>
          <cell r="H208">
            <v>0</v>
          </cell>
          <cell r="I208">
            <v>0</v>
          </cell>
          <cell r="J208">
            <v>0</v>
          </cell>
          <cell r="K208">
            <v>0</v>
          </cell>
          <cell r="L208">
            <v>0</v>
          </cell>
          <cell r="M208">
            <v>0</v>
          </cell>
          <cell r="N208">
            <v>0</v>
          </cell>
          <cell r="O208">
            <v>11</v>
          </cell>
          <cell r="P208">
            <v>13</v>
          </cell>
          <cell r="Q208">
            <v>9</v>
          </cell>
          <cell r="R208">
            <v>13</v>
          </cell>
          <cell r="S208">
            <v>5</v>
          </cell>
          <cell r="T208">
            <v>7</v>
          </cell>
          <cell r="U208">
            <v>3</v>
          </cell>
          <cell r="V208">
            <v>1</v>
          </cell>
          <cell r="W208">
            <v>3</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v>
          </cell>
          <cell r="AT208">
            <v>0</v>
          </cell>
          <cell r="AU208">
            <v>0</v>
          </cell>
          <cell r="AV208">
            <v>0</v>
          </cell>
          <cell r="AW208">
            <v>0</v>
          </cell>
          <cell r="AX208">
            <v>0</v>
          </cell>
          <cell r="AY208">
            <v>0</v>
          </cell>
          <cell r="AZ208">
            <v>0</v>
          </cell>
          <cell r="BA208">
            <v>0</v>
          </cell>
          <cell r="BB208">
            <v>0</v>
          </cell>
          <cell r="BC208">
            <v>0</v>
          </cell>
          <cell r="BD208">
            <v>0</v>
          </cell>
          <cell r="BE208">
            <v>0</v>
          </cell>
          <cell r="BF208">
            <v>0</v>
          </cell>
          <cell r="BG208">
            <v>0</v>
          </cell>
          <cell r="BH208">
            <v>0</v>
          </cell>
          <cell r="BI208">
            <v>0</v>
          </cell>
          <cell r="BJ208">
            <v>0</v>
          </cell>
          <cell r="BK208">
            <v>0</v>
          </cell>
          <cell r="BL208">
            <v>0</v>
          </cell>
          <cell r="BM208">
            <v>0</v>
          </cell>
          <cell r="BN208">
            <v>65</v>
          </cell>
          <cell r="BO208">
            <v>65</v>
          </cell>
          <cell r="BP208">
            <v>65</v>
          </cell>
          <cell r="BQ208">
            <v>65</v>
          </cell>
          <cell r="BR208" t="str">
            <v>ELDC</v>
          </cell>
        </row>
        <row r="209">
          <cell r="A209" t="str">
            <v>E4510</v>
          </cell>
          <cell r="B209">
            <v>3091</v>
          </cell>
          <cell r="C209" t="str">
            <v>Pinchbeck East CE Primary School</v>
          </cell>
          <cell r="D209" t="str">
            <v/>
          </cell>
          <cell r="E209">
            <v>3091</v>
          </cell>
          <cell r="F209">
            <v>0</v>
          </cell>
          <cell r="G209">
            <v>0</v>
          </cell>
          <cell r="H209">
            <v>0</v>
          </cell>
          <cell r="I209">
            <v>0</v>
          </cell>
          <cell r="J209">
            <v>0</v>
          </cell>
          <cell r="K209">
            <v>0</v>
          </cell>
          <cell r="L209">
            <v>0</v>
          </cell>
          <cell r="M209">
            <v>0</v>
          </cell>
          <cell r="N209">
            <v>0</v>
          </cell>
          <cell r="O209">
            <v>41</v>
          </cell>
          <cell r="P209">
            <v>56</v>
          </cell>
          <cell r="Q209">
            <v>37</v>
          </cell>
          <cell r="R209">
            <v>37</v>
          </cell>
          <cell r="S209">
            <v>37</v>
          </cell>
          <cell r="T209">
            <v>35</v>
          </cell>
          <cell r="U209">
            <v>10</v>
          </cell>
          <cell r="V209">
            <v>13</v>
          </cell>
          <cell r="W209">
            <v>15</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v>
          </cell>
          <cell r="BN209">
            <v>281</v>
          </cell>
          <cell r="BO209">
            <v>281</v>
          </cell>
          <cell r="BP209">
            <v>281</v>
          </cell>
          <cell r="BQ209">
            <v>281</v>
          </cell>
          <cell r="BR209" t="str">
            <v>SHDC</v>
          </cell>
        </row>
        <row r="210">
          <cell r="A210" t="str">
            <v>E4520</v>
          </cell>
          <cell r="B210">
            <v>3092</v>
          </cell>
          <cell r="C210" t="str">
            <v>Pinchbeck St Bartholomew's CE Primary School</v>
          </cell>
          <cell r="D210" t="str">
            <v/>
          </cell>
          <cell r="E210">
            <v>3092</v>
          </cell>
          <cell r="F210">
            <v>0</v>
          </cell>
          <cell r="G210">
            <v>0</v>
          </cell>
          <cell r="H210">
            <v>0</v>
          </cell>
          <cell r="I210">
            <v>0</v>
          </cell>
          <cell r="J210">
            <v>0</v>
          </cell>
          <cell r="K210">
            <v>0</v>
          </cell>
          <cell r="L210">
            <v>0</v>
          </cell>
          <cell r="M210">
            <v>0</v>
          </cell>
          <cell r="N210">
            <v>0</v>
          </cell>
          <cell r="O210">
            <v>9</v>
          </cell>
          <cell r="P210">
            <v>13</v>
          </cell>
          <cell r="Q210">
            <v>10</v>
          </cell>
          <cell r="R210">
            <v>9</v>
          </cell>
          <cell r="S210">
            <v>16</v>
          </cell>
          <cell r="T210">
            <v>7</v>
          </cell>
          <cell r="U210">
            <v>2</v>
          </cell>
          <cell r="V210">
            <v>2</v>
          </cell>
          <cell r="W210">
            <v>5</v>
          </cell>
          <cell r="X210">
            <v>0</v>
          </cell>
          <cell r="Y210">
            <v>0</v>
          </cell>
          <cell r="Z210">
            <v>0</v>
          </cell>
          <cell r="AA210">
            <v>0</v>
          </cell>
          <cell r="AB210">
            <v>0</v>
          </cell>
          <cell r="AC210">
            <v>0</v>
          </cell>
          <cell r="AD210">
            <v>0</v>
          </cell>
          <cell r="AE210">
            <v>0</v>
          </cell>
          <cell r="AF210">
            <v>0</v>
          </cell>
          <cell r="AG210">
            <v>0</v>
          </cell>
          <cell r="AH210">
            <v>0</v>
          </cell>
          <cell r="AI210">
            <v>0</v>
          </cell>
          <cell r="AJ210">
            <v>0</v>
          </cell>
          <cell r="AK210">
            <v>0</v>
          </cell>
          <cell r="AL210">
            <v>0</v>
          </cell>
          <cell r="AM210">
            <v>0</v>
          </cell>
          <cell r="AN210">
            <v>0</v>
          </cell>
          <cell r="AO210">
            <v>0</v>
          </cell>
          <cell r="AP210">
            <v>0</v>
          </cell>
          <cell r="AQ210">
            <v>0</v>
          </cell>
          <cell r="AR210">
            <v>0</v>
          </cell>
          <cell r="AS210">
            <v>1</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74</v>
          </cell>
          <cell r="BO210">
            <v>73.5</v>
          </cell>
          <cell r="BP210">
            <v>74</v>
          </cell>
          <cell r="BQ210">
            <v>73.5</v>
          </cell>
          <cell r="BR210" t="str">
            <v>SHDC</v>
          </cell>
        </row>
        <row r="211">
          <cell r="A211" t="str">
            <v>E4540</v>
          </cell>
          <cell r="B211">
            <v>3322</v>
          </cell>
          <cell r="C211" t="str">
            <v>Pointon St Gilbert of Sempringham CE Primary School</v>
          </cell>
          <cell r="D211" t="str">
            <v/>
          </cell>
          <cell r="E211">
            <v>3322</v>
          </cell>
          <cell r="F211">
            <v>0</v>
          </cell>
          <cell r="G211">
            <v>0</v>
          </cell>
          <cell r="H211">
            <v>0</v>
          </cell>
          <cell r="I211">
            <v>0</v>
          </cell>
          <cell r="J211">
            <v>0</v>
          </cell>
          <cell r="K211">
            <v>0</v>
          </cell>
          <cell r="L211">
            <v>0</v>
          </cell>
          <cell r="M211">
            <v>0</v>
          </cell>
          <cell r="N211">
            <v>0</v>
          </cell>
          <cell r="O211">
            <v>11</v>
          </cell>
          <cell r="P211">
            <v>2</v>
          </cell>
          <cell r="Q211">
            <v>6</v>
          </cell>
          <cell r="R211">
            <v>9</v>
          </cell>
          <cell r="S211">
            <v>7</v>
          </cell>
          <cell r="T211">
            <v>14</v>
          </cell>
          <cell r="U211">
            <v>3</v>
          </cell>
          <cell r="V211">
            <v>1</v>
          </cell>
          <cell r="W211">
            <v>3</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3</v>
          </cell>
          <cell r="AU211">
            <v>0</v>
          </cell>
          <cell r="AV211">
            <v>0</v>
          </cell>
          <cell r="AW211">
            <v>0</v>
          </cell>
          <cell r="AX211">
            <v>0</v>
          </cell>
          <cell r="AY211">
            <v>0</v>
          </cell>
          <cell r="AZ211">
            <v>0</v>
          </cell>
          <cell r="BA211">
            <v>0</v>
          </cell>
          <cell r="BB211">
            <v>0</v>
          </cell>
          <cell r="BC211">
            <v>0</v>
          </cell>
          <cell r="BD211">
            <v>0</v>
          </cell>
          <cell r="BE211">
            <v>0</v>
          </cell>
          <cell r="BF211">
            <v>0</v>
          </cell>
          <cell r="BG211">
            <v>0</v>
          </cell>
          <cell r="BH211">
            <v>0</v>
          </cell>
          <cell r="BI211">
            <v>0</v>
          </cell>
          <cell r="BJ211">
            <v>0</v>
          </cell>
          <cell r="BK211">
            <v>0</v>
          </cell>
          <cell r="BL211">
            <v>0</v>
          </cell>
          <cell r="BM211">
            <v>0</v>
          </cell>
          <cell r="BN211">
            <v>59</v>
          </cell>
          <cell r="BO211">
            <v>57.5</v>
          </cell>
          <cell r="BP211">
            <v>59</v>
          </cell>
          <cell r="BQ211">
            <v>57.5</v>
          </cell>
          <cell r="BR211" t="str">
            <v>SKDC</v>
          </cell>
        </row>
        <row r="212">
          <cell r="A212" t="str">
            <v>E4550</v>
          </cell>
          <cell r="B212">
            <v>3050</v>
          </cell>
          <cell r="C212" t="str">
            <v>Potterhanworth CE Primary School</v>
          </cell>
          <cell r="D212" t="str">
            <v/>
          </cell>
          <cell r="E212">
            <v>3050</v>
          </cell>
          <cell r="F212">
            <v>0</v>
          </cell>
          <cell r="G212">
            <v>0</v>
          </cell>
          <cell r="H212">
            <v>0</v>
          </cell>
          <cell r="I212">
            <v>0</v>
          </cell>
          <cell r="J212">
            <v>0</v>
          </cell>
          <cell r="K212">
            <v>0</v>
          </cell>
          <cell r="L212">
            <v>0</v>
          </cell>
          <cell r="M212">
            <v>0</v>
          </cell>
          <cell r="N212">
            <v>1</v>
          </cell>
          <cell r="O212">
            <v>9</v>
          </cell>
          <cell r="P212">
            <v>11</v>
          </cell>
          <cell r="Q212">
            <v>13</v>
          </cell>
          <cell r="R212">
            <v>14</v>
          </cell>
          <cell r="S212">
            <v>13</v>
          </cell>
          <cell r="T212">
            <v>12</v>
          </cell>
          <cell r="U212">
            <v>7</v>
          </cell>
          <cell r="V212">
            <v>2</v>
          </cell>
          <cell r="W212">
            <v>5</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v>
          </cell>
          <cell r="BJ212">
            <v>0</v>
          </cell>
          <cell r="BK212">
            <v>0</v>
          </cell>
          <cell r="BL212">
            <v>0</v>
          </cell>
          <cell r="BM212">
            <v>0</v>
          </cell>
          <cell r="BN212">
            <v>87</v>
          </cell>
          <cell r="BO212">
            <v>87</v>
          </cell>
          <cell r="BP212">
            <v>87</v>
          </cell>
          <cell r="BQ212">
            <v>87</v>
          </cell>
          <cell r="BR212" t="str">
            <v>NKDC</v>
          </cell>
        </row>
        <row r="213">
          <cell r="A213" t="str">
            <v>E4560</v>
          </cell>
          <cell r="B213">
            <v>3093</v>
          </cell>
          <cell r="C213" t="str">
            <v>Quadring Cowley and Brown's Primary School</v>
          </cell>
          <cell r="D213" t="str">
            <v/>
          </cell>
          <cell r="E213">
            <v>3093</v>
          </cell>
          <cell r="F213">
            <v>0</v>
          </cell>
          <cell r="G213">
            <v>0</v>
          </cell>
          <cell r="H213">
            <v>0</v>
          </cell>
          <cell r="I213">
            <v>0</v>
          </cell>
          <cell r="J213">
            <v>0</v>
          </cell>
          <cell r="K213">
            <v>0</v>
          </cell>
          <cell r="L213">
            <v>0</v>
          </cell>
          <cell r="M213">
            <v>0</v>
          </cell>
          <cell r="N213">
            <v>0</v>
          </cell>
          <cell r="O213">
            <v>16</v>
          </cell>
          <cell r="P213">
            <v>16</v>
          </cell>
          <cell r="Q213">
            <v>13</v>
          </cell>
          <cell r="R213">
            <v>14</v>
          </cell>
          <cell r="S213">
            <v>15</v>
          </cell>
          <cell r="T213">
            <v>15</v>
          </cell>
          <cell r="U213">
            <v>6</v>
          </cell>
          <cell r="V213">
            <v>1</v>
          </cell>
          <cell r="W213">
            <v>8</v>
          </cell>
          <cell r="X213">
            <v>5</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v>
          </cell>
          <cell r="BK213">
            <v>0</v>
          </cell>
          <cell r="BL213">
            <v>0</v>
          </cell>
          <cell r="BM213">
            <v>0</v>
          </cell>
          <cell r="BN213">
            <v>109</v>
          </cell>
          <cell r="BO213">
            <v>109</v>
          </cell>
          <cell r="BP213">
            <v>109</v>
          </cell>
          <cell r="BQ213">
            <v>109</v>
          </cell>
          <cell r="BR213" t="str">
            <v>SHDC</v>
          </cell>
        </row>
        <row r="214">
          <cell r="A214" t="str">
            <v>E4580</v>
          </cell>
          <cell r="B214">
            <v>3136</v>
          </cell>
          <cell r="C214" t="str">
            <v>Reepham CE Primary School</v>
          </cell>
          <cell r="D214" t="str">
            <v/>
          </cell>
          <cell r="E214">
            <v>3136</v>
          </cell>
          <cell r="F214">
            <v>0</v>
          </cell>
          <cell r="G214">
            <v>0</v>
          </cell>
          <cell r="H214">
            <v>0</v>
          </cell>
          <cell r="I214">
            <v>0</v>
          </cell>
          <cell r="J214">
            <v>0</v>
          </cell>
          <cell r="K214">
            <v>0</v>
          </cell>
          <cell r="L214">
            <v>0</v>
          </cell>
          <cell r="M214">
            <v>0</v>
          </cell>
          <cell r="N214">
            <v>0</v>
          </cell>
          <cell r="O214">
            <v>25</v>
          </cell>
          <cell r="P214">
            <v>25</v>
          </cell>
          <cell r="Q214">
            <v>26</v>
          </cell>
          <cell r="R214">
            <v>23</v>
          </cell>
          <cell r="S214">
            <v>24</v>
          </cell>
          <cell r="T214">
            <v>26</v>
          </cell>
          <cell r="U214">
            <v>11</v>
          </cell>
          <cell r="V214">
            <v>0</v>
          </cell>
          <cell r="W214">
            <v>14</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v>
          </cell>
          <cell r="BG214">
            <v>0</v>
          </cell>
          <cell r="BH214">
            <v>0</v>
          </cell>
          <cell r="BI214">
            <v>0</v>
          </cell>
          <cell r="BJ214">
            <v>0</v>
          </cell>
          <cell r="BK214">
            <v>0</v>
          </cell>
          <cell r="BL214">
            <v>0</v>
          </cell>
          <cell r="BM214">
            <v>0</v>
          </cell>
          <cell r="BN214">
            <v>174</v>
          </cell>
          <cell r="BO214">
            <v>174</v>
          </cell>
          <cell r="BP214">
            <v>174</v>
          </cell>
          <cell r="BQ214">
            <v>174</v>
          </cell>
          <cell r="BR214" t="str">
            <v>WLDC</v>
          </cell>
        </row>
        <row r="215">
          <cell r="A215" t="str">
            <v>E4610</v>
          </cell>
          <cell r="B215">
            <v>3052</v>
          </cell>
          <cell r="C215" t="str">
            <v>Ropsley CE Primary School</v>
          </cell>
          <cell r="D215" t="str">
            <v/>
          </cell>
          <cell r="E215">
            <v>3052</v>
          </cell>
          <cell r="F215">
            <v>0</v>
          </cell>
          <cell r="G215">
            <v>0</v>
          </cell>
          <cell r="H215">
            <v>0</v>
          </cell>
          <cell r="I215">
            <v>0</v>
          </cell>
          <cell r="J215">
            <v>0</v>
          </cell>
          <cell r="K215">
            <v>0</v>
          </cell>
          <cell r="L215">
            <v>0</v>
          </cell>
          <cell r="M215">
            <v>0</v>
          </cell>
          <cell r="N215">
            <v>0</v>
          </cell>
          <cell r="O215">
            <v>18</v>
          </cell>
          <cell r="P215">
            <v>13</v>
          </cell>
          <cell r="Q215">
            <v>15</v>
          </cell>
          <cell r="R215">
            <v>11</v>
          </cell>
          <cell r="S215">
            <v>13</v>
          </cell>
          <cell r="T215">
            <v>13</v>
          </cell>
          <cell r="U215">
            <v>3</v>
          </cell>
          <cell r="V215">
            <v>2</v>
          </cell>
          <cell r="W215">
            <v>8</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3</v>
          </cell>
          <cell r="AU215">
            <v>0</v>
          </cell>
          <cell r="AV215">
            <v>0</v>
          </cell>
          <cell r="AW215">
            <v>0</v>
          </cell>
          <cell r="AX215">
            <v>0</v>
          </cell>
          <cell r="AY215">
            <v>0</v>
          </cell>
          <cell r="AZ215">
            <v>0</v>
          </cell>
          <cell r="BA215">
            <v>0</v>
          </cell>
          <cell r="BB215">
            <v>0</v>
          </cell>
          <cell r="BC215">
            <v>0</v>
          </cell>
          <cell r="BD215">
            <v>0</v>
          </cell>
          <cell r="BE215">
            <v>0</v>
          </cell>
          <cell r="BF215">
            <v>0</v>
          </cell>
          <cell r="BG215">
            <v>0</v>
          </cell>
          <cell r="BH215">
            <v>0</v>
          </cell>
          <cell r="BI215">
            <v>0</v>
          </cell>
          <cell r="BJ215">
            <v>0</v>
          </cell>
          <cell r="BK215">
            <v>0</v>
          </cell>
          <cell r="BL215">
            <v>0</v>
          </cell>
          <cell r="BM215">
            <v>0</v>
          </cell>
          <cell r="BN215">
            <v>99</v>
          </cell>
          <cell r="BO215">
            <v>97.5</v>
          </cell>
          <cell r="BP215">
            <v>99</v>
          </cell>
          <cell r="BQ215">
            <v>97.5</v>
          </cell>
          <cell r="BR215" t="str">
            <v>SKDC</v>
          </cell>
        </row>
        <row r="216">
          <cell r="A216" t="str">
            <v>E4640</v>
          </cell>
          <cell r="B216">
            <v>5226</v>
          </cell>
          <cell r="C216" t="str">
            <v>Ruskington Chestnut Street CE Primary School</v>
          </cell>
          <cell r="D216" t="str">
            <v/>
          </cell>
          <cell r="E216">
            <v>5226</v>
          </cell>
          <cell r="F216">
            <v>0</v>
          </cell>
          <cell r="G216">
            <v>0</v>
          </cell>
          <cell r="H216">
            <v>0</v>
          </cell>
          <cell r="I216">
            <v>0</v>
          </cell>
          <cell r="J216">
            <v>0</v>
          </cell>
          <cell r="K216">
            <v>0</v>
          </cell>
          <cell r="L216">
            <v>0</v>
          </cell>
          <cell r="M216">
            <v>0</v>
          </cell>
          <cell r="N216">
            <v>0</v>
          </cell>
          <cell r="O216">
            <v>57</v>
          </cell>
          <cell r="P216">
            <v>55</v>
          </cell>
          <cell r="Q216">
            <v>60</v>
          </cell>
          <cell r="R216">
            <v>56</v>
          </cell>
          <cell r="S216">
            <v>49</v>
          </cell>
          <cell r="T216">
            <v>47</v>
          </cell>
          <cell r="U216">
            <v>11</v>
          </cell>
          <cell r="V216">
            <v>13</v>
          </cell>
          <cell r="W216">
            <v>18</v>
          </cell>
          <cell r="X216">
            <v>0</v>
          </cell>
          <cell r="Y216">
            <v>0</v>
          </cell>
          <cell r="Z216">
            <v>0</v>
          </cell>
          <cell r="AA216">
            <v>0</v>
          </cell>
          <cell r="AB216">
            <v>0</v>
          </cell>
          <cell r="AC216">
            <v>0</v>
          </cell>
          <cell r="AD216">
            <v>0</v>
          </cell>
          <cell r="AE216">
            <v>0</v>
          </cell>
          <cell r="AF216">
            <v>0</v>
          </cell>
          <cell r="AG216">
            <v>0</v>
          </cell>
          <cell r="AH216">
            <v>0</v>
          </cell>
          <cell r="AI216">
            <v>0</v>
          </cell>
          <cell r="AJ216">
            <v>0</v>
          </cell>
          <cell r="AK216">
            <v>0</v>
          </cell>
          <cell r="AL216">
            <v>0</v>
          </cell>
          <cell r="AM216">
            <v>0</v>
          </cell>
          <cell r="AN216">
            <v>0</v>
          </cell>
          <cell r="AO216">
            <v>0</v>
          </cell>
          <cell r="AP216">
            <v>0</v>
          </cell>
          <cell r="AQ216">
            <v>0</v>
          </cell>
          <cell r="AR216">
            <v>0</v>
          </cell>
          <cell r="AS216">
            <v>0</v>
          </cell>
          <cell r="AT216">
            <v>4</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v>
          </cell>
          <cell r="BJ216">
            <v>0</v>
          </cell>
          <cell r="BK216">
            <v>0</v>
          </cell>
          <cell r="BL216">
            <v>0</v>
          </cell>
          <cell r="BM216">
            <v>0</v>
          </cell>
          <cell r="BN216">
            <v>370</v>
          </cell>
          <cell r="BO216">
            <v>368</v>
          </cell>
          <cell r="BP216">
            <v>370</v>
          </cell>
          <cell r="BQ216">
            <v>368</v>
          </cell>
          <cell r="BR216" t="str">
            <v>NKDC</v>
          </cell>
        </row>
        <row r="217">
          <cell r="A217" t="str">
            <v>E4650</v>
          </cell>
          <cell r="B217">
            <v>2224</v>
          </cell>
          <cell r="C217" t="str">
            <v>Ruskington Winchelsea Primary School</v>
          </cell>
          <cell r="D217" t="str">
            <v/>
          </cell>
          <cell r="E217">
            <v>2224</v>
          </cell>
          <cell r="F217">
            <v>0</v>
          </cell>
          <cell r="G217">
            <v>0</v>
          </cell>
          <cell r="H217">
            <v>0</v>
          </cell>
          <cell r="I217">
            <v>0</v>
          </cell>
          <cell r="J217">
            <v>0</v>
          </cell>
          <cell r="K217">
            <v>0</v>
          </cell>
          <cell r="L217">
            <v>0</v>
          </cell>
          <cell r="M217">
            <v>0</v>
          </cell>
          <cell r="N217">
            <v>1</v>
          </cell>
          <cell r="O217">
            <v>23</v>
          </cell>
          <cell r="P217">
            <v>25</v>
          </cell>
          <cell r="Q217">
            <v>31</v>
          </cell>
          <cell r="R217">
            <v>27</v>
          </cell>
          <cell r="S217">
            <v>22</v>
          </cell>
          <cell r="T217">
            <v>18</v>
          </cell>
          <cell r="U217">
            <v>11</v>
          </cell>
          <cell r="V217">
            <v>4</v>
          </cell>
          <cell r="W217">
            <v>8</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4</v>
          </cell>
          <cell r="BK217">
            <v>4</v>
          </cell>
          <cell r="BL217">
            <v>5</v>
          </cell>
          <cell r="BM217">
            <v>1</v>
          </cell>
          <cell r="BN217">
            <v>184</v>
          </cell>
          <cell r="BO217">
            <v>177</v>
          </cell>
          <cell r="BP217">
            <v>170</v>
          </cell>
          <cell r="BQ217">
            <v>170</v>
          </cell>
          <cell r="BR217" t="str">
            <v>NKDC</v>
          </cell>
        </row>
        <row r="218">
          <cell r="A218" t="str">
            <v>E4660</v>
          </cell>
          <cell r="B218">
            <v>3137</v>
          </cell>
          <cell r="C218" t="str">
            <v>Saltfleetby CE Primary School</v>
          </cell>
          <cell r="D218" t="str">
            <v/>
          </cell>
          <cell r="E218">
            <v>3137</v>
          </cell>
          <cell r="F218">
            <v>0</v>
          </cell>
          <cell r="G218">
            <v>0</v>
          </cell>
          <cell r="H218">
            <v>0</v>
          </cell>
          <cell r="I218">
            <v>0</v>
          </cell>
          <cell r="J218">
            <v>0</v>
          </cell>
          <cell r="K218">
            <v>0</v>
          </cell>
          <cell r="L218">
            <v>0</v>
          </cell>
          <cell r="M218">
            <v>0</v>
          </cell>
          <cell r="N218">
            <v>0</v>
          </cell>
          <cell r="O218">
            <v>5</v>
          </cell>
          <cell r="P218">
            <v>8</v>
          </cell>
          <cell r="Q218">
            <v>8</v>
          </cell>
          <cell r="R218">
            <v>5</v>
          </cell>
          <cell r="S218">
            <v>6</v>
          </cell>
          <cell r="T218">
            <v>2</v>
          </cell>
          <cell r="U218">
            <v>1</v>
          </cell>
          <cell r="V218">
            <v>0</v>
          </cell>
          <cell r="W218">
            <v>3</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2</v>
          </cell>
          <cell r="AU218">
            <v>2</v>
          </cell>
          <cell r="AV218">
            <v>1</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v>
          </cell>
          <cell r="BN218">
            <v>43</v>
          </cell>
          <cell r="BO218">
            <v>40.5</v>
          </cell>
          <cell r="BP218">
            <v>43</v>
          </cell>
          <cell r="BQ218">
            <v>40.5</v>
          </cell>
          <cell r="BR218" t="str">
            <v>ELDC</v>
          </cell>
        </row>
        <row r="219">
          <cell r="A219" t="str">
            <v>E4680</v>
          </cell>
          <cell r="B219">
            <v>3139</v>
          </cell>
          <cell r="C219" t="str">
            <v>Saxilby CE Primary School</v>
          </cell>
          <cell r="D219" t="str">
            <v/>
          </cell>
          <cell r="E219">
            <v>3139</v>
          </cell>
          <cell r="F219">
            <v>0</v>
          </cell>
          <cell r="G219">
            <v>0</v>
          </cell>
          <cell r="H219">
            <v>0</v>
          </cell>
          <cell r="I219">
            <v>0</v>
          </cell>
          <cell r="J219">
            <v>0</v>
          </cell>
          <cell r="K219">
            <v>0</v>
          </cell>
          <cell r="L219">
            <v>0</v>
          </cell>
          <cell r="M219">
            <v>0</v>
          </cell>
          <cell r="N219">
            <v>0</v>
          </cell>
          <cell r="O219">
            <v>38</v>
          </cell>
          <cell r="P219">
            <v>57</v>
          </cell>
          <cell r="Q219">
            <v>54</v>
          </cell>
          <cell r="R219">
            <v>46</v>
          </cell>
          <cell r="S219">
            <v>40</v>
          </cell>
          <cell r="T219">
            <v>38</v>
          </cell>
          <cell r="U219">
            <v>12</v>
          </cell>
          <cell r="V219">
            <v>14</v>
          </cell>
          <cell r="W219">
            <v>25</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324</v>
          </cell>
          <cell r="BO219">
            <v>324</v>
          </cell>
          <cell r="BP219">
            <v>324</v>
          </cell>
          <cell r="BQ219">
            <v>324</v>
          </cell>
          <cell r="BR219" t="str">
            <v>WLDC</v>
          </cell>
        </row>
        <row r="220">
          <cell r="A220" t="str">
            <v>E4700</v>
          </cell>
          <cell r="B220">
            <v>3140</v>
          </cell>
          <cell r="C220" t="str">
            <v>Scamblesby CE Primary School</v>
          </cell>
          <cell r="D220" t="str">
            <v/>
          </cell>
          <cell r="E220">
            <v>3140</v>
          </cell>
          <cell r="F220">
            <v>0</v>
          </cell>
          <cell r="G220">
            <v>0</v>
          </cell>
          <cell r="H220">
            <v>0</v>
          </cell>
          <cell r="I220">
            <v>0</v>
          </cell>
          <cell r="J220">
            <v>0</v>
          </cell>
          <cell r="K220">
            <v>0</v>
          </cell>
          <cell r="L220">
            <v>0</v>
          </cell>
          <cell r="M220">
            <v>0</v>
          </cell>
          <cell r="N220">
            <v>0</v>
          </cell>
          <cell r="O220">
            <v>14</v>
          </cell>
          <cell r="P220">
            <v>14</v>
          </cell>
          <cell r="Q220">
            <v>11</v>
          </cell>
          <cell r="R220">
            <v>10</v>
          </cell>
          <cell r="S220">
            <v>10</v>
          </cell>
          <cell r="T220">
            <v>6</v>
          </cell>
          <cell r="U220">
            <v>5</v>
          </cell>
          <cell r="V220">
            <v>1</v>
          </cell>
          <cell r="W220">
            <v>3</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v>
          </cell>
          <cell r="BN220">
            <v>74</v>
          </cell>
          <cell r="BO220">
            <v>74</v>
          </cell>
          <cell r="BP220">
            <v>74</v>
          </cell>
          <cell r="BQ220">
            <v>74</v>
          </cell>
          <cell r="BR220" t="str">
            <v>ELDC</v>
          </cell>
        </row>
        <row r="221">
          <cell r="A221" t="str">
            <v>E4710</v>
          </cell>
          <cell r="B221">
            <v>2187</v>
          </cell>
          <cell r="C221" t="str">
            <v>Scampton Pollyplatt Primary School</v>
          </cell>
          <cell r="D221" t="str">
            <v/>
          </cell>
          <cell r="E221">
            <v>2187</v>
          </cell>
          <cell r="F221">
            <v>0</v>
          </cell>
          <cell r="G221">
            <v>0</v>
          </cell>
          <cell r="H221">
            <v>0</v>
          </cell>
          <cell r="I221">
            <v>0</v>
          </cell>
          <cell r="J221">
            <v>0</v>
          </cell>
          <cell r="K221">
            <v>0</v>
          </cell>
          <cell r="L221">
            <v>0</v>
          </cell>
          <cell r="M221">
            <v>0</v>
          </cell>
          <cell r="N221">
            <v>0</v>
          </cell>
          <cell r="O221">
            <v>19</v>
          </cell>
          <cell r="P221">
            <v>13</v>
          </cell>
          <cell r="Q221">
            <v>18</v>
          </cell>
          <cell r="R221">
            <v>14</v>
          </cell>
          <cell r="S221">
            <v>12</v>
          </cell>
          <cell r="T221">
            <v>12</v>
          </cell>
          <cell r="U221">
            <v>2</v>
          </cell>
          <cell r="V221">
            <v>1</v>
          </cell>
          <cell r="W221">
            <v>8</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v>
          </cell>
          <cell r="BN221">
            <v>99</v>
          </cell>
          <cell r="BO221">
            <v>99</v>
          </cell>
          <cell r="BP221">
            <v>99</v>
          </cell>
          <cell r="BQ221">
            <v>99</v>
          </cell>
          <cell r="BR221" t="str">
            <v>WLDC</v>
          </cell>
        </row>
        <row r="222">
          <cell r="A222" t="str">
            <v>E4720</v>
          </cell>
          <cell r="B222">
            <v>3141</v>
          </cell>
          <cell r="C222" t="str">
            <v>Scampton CE Primary School</v>
          </cell>
          <cell r="D222" t="str">
            <v/>
          </cell>
          <cell r="E222">
            <v>3141</v>
          </cell>
          <cell r="F222">
            <v>0</v>
          </cell>
          <cell r="G222">
            <v>0</v>
          </cell>
          <cell r="H222">
            <v>0</v>
          </cell>
          <cell r="I222">
            <v>0</v>
          </cell>
          <cell r="J222">
            <v>0</v>
          </cell>
          <cell r="K222">
            <v>0</v>
          </cell>
          <cell r="L222">
            <v>0</v>
          </cell>
          <cell r="M222">
            <v>0</v>
          </cell>
          <cell r="N222">
            <v>0</v>
          </cell>
          <cell r="O222">
            <v>13</v>
          </cell>
          <cell r="P222">
            <v>9</v>
          </cell>
          <cell r="Q222">
            <v>13</v>
          </cell>
          <cell r="R222">
            <v>10</v>
          </cell>
          <cell r="S222">
            <v>12</v>
          </cell>
          <cell r="T222">
            <v>11</v>
          </cell>
          <cell r="U222">
            <v>2</v>
          </cell>
          <cell r="V222">
            <v>2</v>
          </cell>
          <cell r="W222">
            <v>5</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77</v>
          </cell>
          <cell r="BO222">
            <v>77</v>
          </cell>
          <cell r="BP222">
            <v>77</v>
          </cell>
          <cell r="BQ222">
            <v>77</v>
          </cell>
          <cell r="BR222" t="str">
            <v>WLDC</v>
          </cell>
        </row>
        <row r="223">
          <cell r="A223" t="str">
            <v>E4730</v>
          </cell>
          <cell r="B223">
            <v>3166</v>
          </cell>
          <cell r="C223" t="str">
            <v>Scothern Ellison Boulters CE Primary School</v>
          </cell>
          <cell r="D223" t="str">
            <v/>
          </cell>
          <cell r="E223">
            <v>3166</v>
          </cell>
          <cell r="F223">
            <v>0</v>
          </cell>
          <cell r="G223">
            <v>0</v>
          </cell>
          <cell r="H223">
            <v>0</v>
          </cell>
          <cell r="I223">
            <v>0</v>
          </cell>
          <cell r="J223">
            <v>0</v>
          </cell>
          <cell r="K223">
            <v>0</v>
          </cell>
          <cell r="L223">
            <v>0</v>
          </cell>
          <cell r="M223">
            <v>0</v>
          </cell>
          <cell r="N223">
            <v>0</v>
          </cell>
          <cell r="O223">
            <v>36</v>
          </cell>
          <cell r="P223">
            <v>42</v>
          </cell>
          <cell r="Q223">
            <v>38</v>
          </cell>
          <cell r="R223">
            <v>42</v>
          </cell>
          <cell r="S223">
            <v>35</v>
          </cell>
          <cell r="T223">
            <v>32</v>
          </cell>
          <cell r="U223">
            <v>15</v>
          </cell>
          <cell r="V223">
            <v>6</v>
          </cell>
          <cell r="W223">
            <v>24</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v>
          </cell>
          <cell r="BN223">
            <v>270</v>
          </cell>
          <cell r="BO223">
            <v>270</v>
          </cell>
          <cell r="BP223">
            <v>270</v>
          </cell>
          <cell r="BQ223">
            <v>270</v>
          </cell>
          <cell r="BR223" t="str">
            <v>WLDC</v>
          </cell>
        </row>
        <row r="224">
          <cell r="A224" t="str">
            <v>E4750</v>
          </cell>
          <cell r="B224">
            <v>2188</v>
          </cell>
          <cell r="C224" t="str">
            <v>Scotter Primary School</v>
          </cell>
          <cell r="D224" t="str">
            <v/>
          </cell>
          <cell r="E224">
            <v>2188</v>
          </cell>
          <cell r="F224">
            <v>0</v>
          </cell>
          <cell r="G224">
            <v>0</v>
          </cell>
          <cell r="H224">
            <v>0</v>
          </cell>
          <cell r="I224">
            <v>0</v>
          </cell>
          <cell r="J224">
            <v>0</v>
          </cell>
          <cell r="K224">
            <v>0</v>
          </cell>
          <cell r="L224">
            <v>0</v>
          </cell>
          <cell r="M224">
            <v>0</v>
          </cell>
          <cell r="N224">
            <v>0</v>
          </cell>
          <cell r="O224">
            <v>34</v>
          </cell>
          <cell r="P224">
            <v>41</v>
          </cell>
          <cell r="Q224">
            <v>40</v>
          </cell>
          <cell r="R224">
            <v>42</v>
          </cell>
          <cell r="S224">
            <v>43</v>
          </cell>
          <cell r="T224">
            <v>30</v>
          </cell>
          <cell r="U224">
            <v>9</v>
          </cell>
          <cell r="V224">
            <v>13</v>
          </cell>
          <cell r="W224">
            <v>17</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v>
          </cell>
          <cell r="BN224">
            <v>269</v>
          </cell>
          <cell r="BO224">
            <v>269</v>
          </cell>
          <cell r="BP224">
            <v>269</v>
          </cell>
          <cell r="BQ224">
            <v>269</v>
          </cell>
          <cell r="BR224" t="str">
            <v>WLDC</v>
          </cell>
        </row>
        <row r="225">
          <cell r="A225" t="str">
            <v>E4780</v>
          </cell>
          <cell r="B225">
            <v>3170</v>
          </cell>
          <cell r="C225" t="str">
            <v>Sibsey Free Primary School</v>
          </cell>
          <cell r="D225" t="str">
            <v/>
          </cell>
          <cell r="E225">
            <v>3170</v>
          </cell>
          <cell r="F225">
            <v>0</v>
          </cell>
          <cell r="G225">
            <v>0</v>
          </cell>
          <cell r="H225">
            <v>0</v>
          </cell>
          <cell r="I225">
            <v>0</v>
          </cell>
          <cell r="J225">
            <v>0</v>
          </cell>
          <cell r="K225">
            <v>0</v>
          </cell>
          <cell r="L225">
            <v>0</v>
          </cell>
          <cell r="M225">
            <v>0</v>
          </cell>
          <cell r="N225">
            <v>1</v>
          </cell>
          <cell r="O225">
            <v>25</v>
          </cell>
          <cell r="P225">
            <v>27</v>
          </cell>
          <cell r="Q225">
            <v>27</v>
          </cell>
          <cell r="R225">
            <v>21</v>
          </cell>
          <cell r="S225">
            <v>26</v>
          </cell>
          <cell r="T225">
            <v>21</v>
          </cell>
          <cell r="U225">
            <v>10</v>
          </cell>
          <cell r="V225">
            <v>3</v>
          </cell>
          <cell r="W225">
            <v>14</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175</v>
          </cell>
          <cell r="BO225">
            <v>175</v>
          </cell>
          <cell r="BP225">
            <v>175</v>
          </cell>
          <cell r="BQ225">
            <v>175</v>
          </cell>
          <cell r="BR225" t="str">
            <v>ELDC</v>
          </cell>
        </row>
        <row r="226">
          <cell r="A226" t="str">
            <v>E4790</v>
          </cell>
          <cell r="B226">
            <v>2190</v>
          </cell>
          <cell r="C226" t="str">
            <v>Skegness Infant School</v>
          </cell>
          <cell r="D226" t="str">
            <v/>
          </cell>
          <cell r="E226">
            <v>2190</v>
          </cell>
          <cell r="F226">
            <v>0</v>
          </cell>
          <cell r="G226">
            <v>0</v>
          </cell>
          <cell r="H226">
            <v>0</v>
          </cell>
          <cell r="I226">
            <v>0</v>
          </cell>
          <cell r="J226">
            <v>0</v>
          </cell>
          <cell r="K226">
            <v>0</v>
          </cell>
          <cell r="L226">
            <v>0</v>
          </cell>
          <cell r="M226">
            <v>0</v>
          </cell>
          <cell r="N226">
            <v>0</v>
          </cell>
          <cell r="O226">
            <v>0</v>
          </cell>
          <cell r="P226">
            <v>0</v>
          </cell>
          <cell r="Q226">
            <v>0</v>
          </cell>
          <cell r="R226">
            <v>0</v>
          </cell>
          <cell r="S226">
            <v>87</v>
          </cell>
          <cell r="T226">
            <v>87</v>
          </cell>
          <cell r="U226">
            <v>22</v>
          </cell>
          <cell r="V226">
            <v>12</v>
          </cell>
          <cell r="W226">
            <v>28</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v>
          </cell>
          <cell r="AU226">
            <v>0</v>
          </cell>
          <cell r="AV226">
            <v>0</v>
          </cell>
          <cell r="AW226">
            <v>0</v>
          </cell>
          <cell r="AX226">
            <v>0</v>
          </cell>
          <cell r="AY226">
            <v>0</v>
          </cell>
          <cell r="AZ226">
            <v>0</v>
          </cell>
          <cell r="BA226">
            <v>0</v>
          </cell>
          <cell r="BB226">
            <v>0</v>
          </cell>
          <cell r="BC226">
            <v>0</v>
          </cell>
          <cell r="BD226">
            <v>0</v>
          </cell>
          <cell r="BE226">
            <v>0</v>
          </cell>
          <cell r="BF226">
            <v>0</v>
          </cell>
          <cell r="BG226">
            <v>0</v>
          </cell>
          <cell r="BH226">
            <v>0</v>
          </cell>
          <cell r="BI226">
            <v>0</v>
          </cell>
          <cell r="BJ226">
            <v>19</v>
          </cell>
          <cell r="BK226">
            <v>14</v>
          </cell>
          <cell r="BL226">
            <v>21</v>
          </cell>
          <cell r="BM226">
            <v>0</v>
          </cell>
          <cell r="BN226">
            <v>290</v>
          </cell>
          <cell r="BO226">
            <v>263</v>
          </cell>
          <cell r="BP226">
            <v>236</v>
          </cell>
          <cell r="BQ226">
            <v>236</v>
          </cell>
          <cell r="BR226" t="str">
            <v>ELDC</v>
          </cell>
        </row>
        <row r="227">
          <cell r="A227" t="str">
            <v>E4800</v>
          </cell>
          <cell r="B227">
            <v>2189</v>
          </cell>
          <cell r="C227" t="str">
            <v>Skegness Junior School</v>
          </cell>
          <cell r="D227" t="str">
            <v/>
          </cell>
          <cell r="E227">
            <v>2189</v>
          </cell>
          <cell r="F227">
            <v>0</v>
          </cell>
          <cell r="G227">
            <v>0</v>
          </cell>
          <cell r="H227">
            <v>0</v>
          </cell>
          <cell r="I227">
            <v>0</v>
          </cell>
          <cell r="J227">
            <v>0</v>
          </cell>
          <cell r="K227">
            <v>0</v>
          </cell>
          <cell r="L227">
            <v>0</v>
          </cell>
          <cell r="M227">
            <v>0</v>
          </cell>
          <cell r="N227">
            <v>0</v>
          </cell>
          <cell r="O227">
            <v>88</v>
          </cell>
          <cell r="P227">
            <v>91</v>
          </cell>
          <cell r="Q227">
            <v>84</v>
          </cell>
          <cell r="R227">
            <v>80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v>
          </cell>
          <cell r="AU227">
            <v>0</v>
          </cell>
          <cell r="AV227">
            <v>0</v>
          </cell>
          <cell r="AW227">
            <v>0</v>
          </cell>
          <cell r="AX227">
            <v>0</v>
          </cell>
          <cell r="AY227">
            <v>0</v>
          </cell>
          <cell r="AZ227">
            <v>0</v>
          </cell>
          <cell r="BA227">
            <v>0</v>
          </cell>
          <cell r="BB227">
            <v>0</v>
          </cell>
          <cell r="BC227">
            <v>0</v>
          </cell>
          <cell r="BD227">
            <v>0</v>
          </cell>
          <cell r="BE227">
            <v>0</v>
          </cell>
          <cell r="BF227">
            <v>0</v>
          </cell>
          <cell r="BG227">
            <v>0</v>
          </cell>
          <cell r="BH227">
            <v>0</v>
          </cell>
          <cell r="BI227">
            <v>0</v>
          </cell>
          <cell r="BJ227">
            <v>0</v>
          </cell>
          <cell r="BK227">
            <v>0</v>
          </cell>
          <cell r="BL227">
            <v>0</v>
          </cell>
          <cell r="BM227">
            <v>0</v>
          </cell>
          <cell r="BN227">
            <v>343</v>
          </cell>
          <cell r="BO227">
            <v>343</v>
          </cell>
          <cell r="BP227">
            <v>343</v>
          </cell>
          <cell r="BQ227">
            <v>343</v>
          </cell>
          <cell r="BR227" t="str">
            <v>ELDC</v>
          </cell>
        </row>
        <row r="228">
          <cell r="A228" t="str">
            <v>E4810</v>
          </cell>
          <cell r="B228">
            <v>2191</v>
          </cell>
          <cell r="C228" t="str">
            <v>Skegness Seathorne Primary School</v>
          </cell>
          <cell r="D228" t="str">
            <v/>
          </cell>
          <cell r="E228">
            <v>2191</v>
          </cell>
          <cell r="F228">
            <v>0</v>
          </cell>
          <cell r="G228">
            <v>0</v>
          </cell>
          <cell r="H228">
            <v>0</v>
          </cell>
          <cell r="I228">
            <v>0</v>
          </cell>
          <cell r="J228">
            <v>0</v>
          </cell>
          <cell r="K228">
            <v>0</v>
          </cell>
          <cell r="L228">
            <v>0</v>
          </cell>
          <cell r="M228">
            <v>0</v>
          </cell>
          <cell r="N228">
            <v>0</v>
          </cell>
          <cell r="O228">
            <v>46</v>
          </cell>
          <cell r="P228">
            <v>60</v>
          </cell>
          <cell r="Q228">
            <v>52</v>
          </cell>
          <cell r="R228">
            <v>48</v>
          </cell>
          <cell r="S228">
            <v>40</v>
          </cell>
          <cell r="T228">
            <v>37</v>
          </cell>
          <cell r="U228">
            <v>21</v>
          </cell>
          <cell r="V228">
            <v>12</v>
          </cell>
          <cell r="W228">
            <v>20</v>
          </cell>
          <cell r="X228">
            <v>0</v>
          </cell>
          <cell r="Y228">
            <v>0</v>
          </cell>
          <cell r="Z228">
            <v>0</v>
          </cell>
          <cell r="AA228">
            <v>0</v>
          </cell>
          <cell r="AB228">
            <v>0</v>
          </cell>
          <cell r="AC228">
            <v>0</v>
          </cell>
          <cell r="AD228">
            <v>0</v>
          </cell>
          <cell r="AE228">
            <v>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v>
          </cell>
          <cell r="AX228">
            <v>0</v>
          </cell>
          <cell r="AY228">
            <v>0</v>
          </cell>
          <cell r="AZ228">
            <v>0</v>
          </cell>
          <cell r="BA228">
            <v>0</v>
          </cell>
          <cell r="BB228">
            <v>0</v>
          </cell>
          <cell r="BC228">
            <v>0</v>
          </cell>
          <cell r="BD228">
            <v>0</v>
          </cell>
          <cell r="BE228">
            <v>0</v>
          </cell>
          <cell r="BF228">
            <v>0</v>
          </cell>
          <cell r="BG228">
            <v>0</v>
          </cell>
          <cell r="BH228">
            <v>0</v>
          </cell>
          <cell r="BI228">
            <v>0</v>
          </cell>
          <cell r="BJ228">
            <v>6</v>
          </cell>
          <cell r="BK228">
            <v>13</v>
          </cell>
          <cell r="BL228">
            <v>11</v>
          </cell>
          <cell r="BM228">
            <v>9</v>
          </cell>
          <cell r="BN228">
            <v>375</v>
          </cell>
          <cell r="BO228">
            <v>355.5</v>
          </cell>
          <cell r="BP228">
            <v>336</v>
          </cell>
          <cell r="BQ228">
            <v>336</v>
          </cell>
          <cell r="BR228" t="str">
            <v>ELDC</v>
          </cell>
        </row>
        <row r="229">
          <cell r="A229" t="str">
            <v>E4820</v>
          </cell>
          <cell r="B229">
            <v>2219</v>
          </cell>
          <cell r="C229" t="str">
            <v>Skegness The Richmond School</v>
          </cell>
          <cell r="D229" t="str">
            <v/>
          </cell>
          <cell r="E229">
            <v>2219</v>
          </cell>
          <cell r="F229">
            <v>0</v>
          </cell>
          <cell r="G229">
            <v>0</v>
          </cell>
          <cell r="H229">
            <v>0</v>
          </cell>
          <cell r="I229">
            <v>0</v>
          </cell>
          <cell r="J229">
            <v>0</v>
          </cell>
          <cell r="K229">
            <v>0</v>
          </cell>
          <cell r="L229">
            <v>0</v>
          </cell>
          <cell r="M229">
            <v>0</v>
          </cell>
          <cell r="N229">
            <v>1</v>
          </cell>
          <cell r="O229">
            <v>59</v>
          </cell>
          <cell r="P229">
            <v>62</v>
          </cell>
          <cell r="Q229">
            <v>58</v>
          </cell>
          <cell r="R229">
            <v>60</v>
          </cell>
          <cell r="S229">
            <v>59</v>
          </cell>
          <cell r="T229">
            <v>61</v>
          </cell>
          <cell r="U229">
            <v>16</v>
          </cell>
          <cell r="V229">
            <v>14</v>
          </cell>
          <cell r="W229">
            <v>29</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v>
          </cell>
          <cell r="BC229">
            <v>0</v>
          </cell>
          <cell r="BD229">
            <v>0</v>
          </cell>
          <cell r="BE229">
            <v>0</v>
          </cell>
          <cell r="BF229">
            <v>0</v>
          </cell>
          <cell r="BG229">
            <v>0</v>
          </cell>
          <cell r="BH229">
            <v>0</v>
          </cell>
          <cell r="BI229">
            <v>0</v>
          </cell>
          <cell r="BJ229">
            <v>0</v>
          </cell>
          <cell r="BK229">
            <v>0</v>
          </cell>
          <cell r="BL229">
            <v>0</v>
          </cell>
          <cell r="BM229">
            <v>0</v>
          </cell>
          <cell r="BN229">
            <v>419</v>
          </cell>
          <cell r="BO229">
            <v>419</v>
          </cell>
          <cell r="BP229">
            <v>419</v>
          </cell>
          <cell r="BQ229">
            <v>419</v>
          </cell>
          <cell r="BR229" t="str">
            <v>ELDC</v>
          </cell>
        </row>
        <row r="230">
          <cell r="A230" t="str">
            <v>E4840</v>
          </cell>
          <cell r="B230">
            <v>2067</v>
          </cell>
          <cell r="C230" t="str">
            <v>Skellingthorpe The Holt Primary School</v>
          </cell>
          <cell r="D230" t="str">
            <v/>
          </cell>
          <cell r="E230">
            <v>2067</v>
          </cell>
          <cell r="F230">
            <v>0</v>
          </cell>
          <cell r="G230">
            <v>0</v>
          </cell>
          <cell r="H230">
            <v>0</v>
          </cell>
          <cell r="I230">
            <v>0</v>
          </cell>
          <cell r="J230">
            <v>0</v>
          </cell>
          <cell r="K230">
            <v>0</v>
          </cell>
          <cell r="L230">
            <v>0</v>
          </cell>
          <cell r="M230">
            <v>0</v>
          </cell>
          <cell r="N230">
            <v>0</v>
          </cell>
          <cell r="O230">
            <v>30</v>
          </cell>
          <cell r="P230">
            <v>30</v>
          </cell>
          <cell r="Q230">
            <v>28</v>
          </cell>
          <cell r="R230">
            <v>30</v>
          </cell>
          <cell r="S230">
            <v>30</v>
          </cell>
          <cell r="T230">
            <v>29</v>
          </cell>
          <cell r="U230">
            <v>7</v>
          </cell>
          <cell r="V230">
            <v>9</v>
          </cell>
          <cell r="W230">
            <v>8</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v>
          </cell>
          <cell r="BC230">
            <v>0</v>
          </cell>
          <cell r="BD230">
            <v>0</v>
          </cell>
          <cell r="BE230">
            <v>0</v>
          </cell>
          <cell r="BF230">
            <v>0</v>
          </cell>
          <cell r="BG230">
            <v>0</v>
          </cell>
          <cell r="BH230">
            <v>0</v>
          </cell>
          <cell r="BI230">
            <v>0</v>
          </cell>
          <cell r="BJ230">
            <v>0</v>
          </cell>
          <cell r="BK230">
            <v>0</v>
          </cell>
          <cell r="BL230">
            <v>0</v>
          </cell>
          <cell r="BM230">
            <v>0</v>
          </cell>
          <cell r="BN230">
            <v>201</v>
          </cell>
          <cell r="BO230">
            <v>201</v>
          </cell>
          <cell r="BP230">
            <v>201</v>
          </cell>
          <cell r="BQ230">
            <v>201</v>
          </cell>
          <cell r="BR230" t="str">
            <v>NKDC</v>
          </cell>
        </row>
        <row r="231">
          <cell r="A231" t="str">
            <v>E4850</v>
          </cell>
          <cell r="B231">
            <v>3056</v>
          </cell>
          <cell r="C231" t="str">
            <v>Skellingthorpe St Lawrence CE Primary School</v>
          </cell>
          <cell r="D231" t="str">
            <v/>
          </cell>
          <cell r="E231">
            <v>3056</v>
          </cell>
          <cell r="F231">
            <v>0</v>
          </cell>
          <cell r="G231">
            <v>0</v>
          </cell>
          <cell r="H231">
            <v>0</v>
          </cell>
          <cell r="I231">
            <v>0</v>
          </cell>
          <cell r="J231">
            <v>0</v>
          </cell>
          <cell r="K231">
            <v>0</v>
          </cell>
          <cell r="L231">
            <v>0</v>
          </cell>
          <cell r="M231">
            <v>0</v>
          </cell>
          <cell r="N231">
            <v>0</v>
          </cell>
          <cell r="O231">
            <v>33</v>
          </cell>
          <cell r="P231">
            <v>19</v>
          </cell>
          <cell r="Q231">
            <v>25</v>
          </cell>
          <cell r="R231">
            <v>26</v>
          </cell>
          <cell r="S231">
            <v>31</v>
          </cell>
          <cell r="T231">
            <v>22</v>
          </cell>
          <cell r="U231">
            <v>5</v>
          </cell>
          <cell r="V231">
            <v>7</v>
          </cell>
          <cell r="W231">
            <v>13</v>
          </cell>
          <cell r="X231">
            <v>0</v>
          </cell>
          <cell r="Y231">
            <v>0</v>
          </cell>
          <cell r="Z231">
            <v>0</v>
          </cell>
          <cell r="AA231">
            <v>0</v>
          </cell>
          <cell r="AB231">
            <v>0</v>
          </cell>
          <cell r="AC231">
            <v>0</v>
          </cell>
          <cell r="AD231">
            <v>0</v>
          </cell>
          <cell r="AE231">
            <v>0</v>
          </cell>
          <cell r="AF231">
            <v>0</v>
          </cell>
          <cell r="AG231">
            <v>0</v>
          </cell>
          <cell r="AH231">
            <v>0</v>
          </cell>
          <cell r="AI231">
            <v>0</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v>
          </cell>
          <cell r="AZ231">
            <v>0</v>
          </cell>
          <cell r="BA231">
            <v>0</v>
          </cell>
          <cell r="BB231">
            <v>0</v>
          </cell>
          <cell r="BC231">
            <v>0</v>
          </cell>
          <cell r="BD231">
            <v>0</v>
          </cell>
          <cell r="BE231">
            <v>0</v>
          </cell>
          <cell r="BF231">
            <v>0</v>
          </cell>
          <cell r="BG231">
            <v>0</v>
          </cell>
          <cell r="BH231">
            <v>0</v>
          </cell>
          <cell r="BI231">
            <v>0</v>
          </cell>
          <cell r="BJ231">
            <v>0</v>
          </cell>
          <cell r="BK231">
            <v>0</v>
          </cell>
          <cell r="BL231">
            <v>0</v>
          </cell>
          <cell r="BM231">
            <v>0</v>
          </cell>
          <cell r="BN231">
            <v>181</v>
          </cell>
          <cell r="BO231">
            <v>181</v>
          </cell>
          <cell r="BP231">
            <v>181</v>
          </cell>
          <cell r="BQ231">
            <v>181</v>
          </cell>
          <cell r="BR231" t="str">
            <v>NKDC</v>
          </cell>
        </row>
        <row r="232">
          <cell r="A232" t="str">
            <v>E4880</v>
          </cell>
          <cell r="B232">
            <v>2038</v>
          </cell>
          <cell r="C232" t="str">
            <v xml:space="preserve">Sleaford Church Lane Primary School and Nursery </v>
          </cell>
          <cell r="D232" t="str">
            <v/>
          </cell>
          <cell r="E232">
            <v>2038</v>
          </cell>
          <cell r="F232">
            <v>0</v>
          </cell>
          <cell r="G232">
            <v>0</v>
          </cell>
          <cell r="H232">
            <v>0</v>
          </cell>
          <cell r="I232">
            <v>0</v>
          </cell>
          <cell r="J232">
            <v>0</v>
          </cell>
          <cell r="K232">
            <v>0</v>
          </cell>
          <cell r="L232">
            <v>0</v>
          </cell>
          <cell r="M232">
            <v>0</v>
          </cell>
          <cell r="N232">
            <v>0</v>
          </cell>
          <cell r="O232">
            <v>29</v>
          </cell>
          <cell r="P232">
            <v>27</v>
          </cell>
          <cell r="Q232">
            <v>29</v>
          </cell>
          <cell r="R232">
            <v>31</v>
          </cell>
          <cell r="S232">
            <v>23</v>
          </cell>
          <cell r="T232">
            <v>24</v>
          </cell>
          <cell r="U232">
            <v>7</v>
          </cell>
          <cell r="V232">
            <v>7</v>
          </cell>
          <cell r="W232">
            <v>9</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v>
          </cell>
          <cell r="AY232">
            <v>0</v>
          </cell>
          <cell r="AZ232">
            <v>0</v>
          </cell>
          <cell r="BA232">
            <v>0</v>
          </cell>
          <cell r="BB232">
            <v>0</v>
          </cell>
          <cell r="BC232">
            <v>0</v>
          </cell>
          <cell r="BD232">
            <v>0</v>
          </cell>
          <cell r="BE232">
            <v>0</v>
          </cell>
          <cell r="BF232">
            <v>0</v>
          </cell>
          <cell r="BG232">
            <v>0</v>
          </cell>
          <cell r="BH232">
            <v>0</v>
          </cell>
          <cell r="BI232">
            <v>0</v>
          </cell>
          <cell r="BJ232">
            <v>8</v>
          </cell>
          <cell r="BK232">
            <v>9</v>
          </cell>
          <cell r="BL232">
            <v>19</v>
          </cell>
          <cell r="BM232">
            <v>8</v>
          </cell>
          <cell r="BN232">
            <v>230</v>
          </cell>
          <cell r="BO232">
            <v>208</v>
          </cell>
          <cell r="BP232">
            <v>186</v>
          </cell>
          <cell r="BQ232">
            <v>186</v>
          </cell>
          <cell r="BR232" t="str">
            <v>NKDC</v>
          </cell>
        </row>
        <row r="233">
          <cell r="A233" t="str">
            <v>E4890</v>
          </cell>
          <cell r="B233">
            <v>3331</v>
          </cell>
          <cell r="C233" t="str">
            <v>Sleaford Our Lady of Good Counsel Catholic Primary School</v>
          </cell>
          <cell r="D233" t="str">
            <v/>
          </cell>
          <cell r="E233">
            <v>3331</v>
          </cell>
          <cell r="F233">
            <v>0</v>
          </cell>
          <cell r="G233">
            <v>0</v>
          </cell>
          <cell r="H233">
            <v>0</v>
          </cell>
          <cell r="I233">
            <v>0</v>
          </cell>
          <cell r="J233">
            <v>0</v>
          </cell>
          <cell r="K233">
            <v>0</v>
          </cell>
          <cell r="L233">
            <v>0</v>
          </cell>
          <cell r="M233">
            <v>0</v>
          </cell>
          <cell r="N233">
            <v>0</v>
          </cell>
          <cell r="O233">
            <v>26</v>
          </cell>
          <cell r="P233">
            <v>26</v>
          </cell>
          <cell r="Q233">
            <v>30</v>
          </cell>
          <cell r="R233">
            <v>15</v>
          </cell>
          <cell r="S233">
            <v>23</v>
          </cell>
          <cell r="T233">
            <v>17</v>
          </cell>
          <cell r="U233">
            <v>6</v>
          </cell>
          <cell r="V233">
            <v>3</v>
          </cell>
          <cell r="W233">
            <v>11</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v>
          </cell>
          <cell r="AY233">
            <v>0</v>
          </cell>
          <cell r="AZ233">
            <v>0</v>
          </cell>
          <cell r="BA233">
            <v>0</v>
          </cell>
          <cell r="BB233">
            <v>0</v>
          </cell>
          <cell r="BC233">
            <v>0</v>
          </cell>
          <cell r="BD233">
            <v>0</v>
          </cell>
          <cell r="BE233">
            <v>0</v>
          </cell>
          <cell r="BF233">
            <v>0</v>
          </cell>
          <cell r="BG233">
            <v>0</v>
          </cell>
          <cell r="BH233">
            <v>0</v>
          </cell>
          <cell r="BI233">
            <v>0</v>
          </cell>
          <cell r="BJ233">
            <v>0</v>
          </cell>
          <cell r="BK233">
            <v>0</v>
          </cell>
          <cell r="BL233">
            <v>0</v>
          </cell>
          <cell r="BM233">
            <v>0</v>
          </cell>
          <cell r="BN233">
            <v>157</v>
          </cell>
          <cell r="BO233">
            <v>157</v>
          </cell>
          <cell r="BP233">
            <v>157</v>
          </cell>
          <cell r="BQ233">
            <v>157</v>
          </cell>
          <cell r="BR233" t="str">
            <v>NKDC</v>
          </cell>
        </row>
        <row r="234">
          <cell r="A234" t="str">
            <v>E4910</v>
          </cell>
          <cell r="B234">
            <v>5203</v>
          </cell>
          <cell r="C234" t="str">
            <v>Sleaford The William Alvey CE School</v>
          </cell>
          <cell r="D234" t="str">
            <v/>
          </cell>
          <cell r="E234">
            <v>5203</v>
          </cell>
          <cell r="F234">
            <v>0</v>
          </cell>
          <cell r="G234">
            <v>0</v>
          </cell>
          <cell r="H234">
            <v>0</v>
          </cell>
          <cell r="I234">
            <v>0</v>
          </cell>
          <cell r="J234">
            <v>0</v>
          </cell>
          <cell r="K234">
            <v>0</v>
          </cell>
          <cell r="L234">
            <v>0</v>
          </cell>
          <cell r="M234">
            <v>0</v>
          </cell>
          <cell r="N234">
            <v>0</v>
          </cell>
          <cell r="O234">
            <v>81</v>
          </cell>
          <cell r="P234">
            <v>79</v>
          </cell>
          <cell r="Q234">
            <v>85</v>
          </cell>
          <cell r="R234">
            <v>86</v>
          </cell>
          <cell r="S234">
            <v>73</v>
          </cell>
          <cell r="T234">
            <v>74</v>
          </cell>
          <cell r="U234">
            <v>17</v>
          </cell>
          <cell r="V234">
            <v>17</v>
          </cell>
          <cell r="W234">
            <v>27</v>
          </cell>
          <cell r="X234">
            <v>0</v>
          </cell>
          <cell r="Y234">
            <v>0</v>
          </cell>
          <cell r="Z234">
            <v>0</v>
          </cell>
          <cell r="AA234">
            <v>0</v>
          </cell>
          <cell r="AB234">
            <v>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v>
          </cell>
          <cell r="AY234">
            <v>0</v>
          </cell>
          <cell r="AZ234">
            <v>0</v>
          </cell>
          <cell r="BA234">
            <v>0</v>
          </cell>
          <cell r="BB234">
            <v>0</v>
          </cell>
          <cell r="BC234">
            <v>0</v>
          </cell>
          <cell r="BD234">
            <v>0</v>
          </cell>
          <cell r="BE234">
            <v>0</v>
          </cell>
          <cell r="BF234">
            <v>0</v>
          </cell>
          <cell r="BG234">
            <v>0</v>
          </cell>
          <cell r="BH234">
            <v>0</v>
          </cell>
          <cell r="BI234">
            <v>0</v>
          </cell>
          <cell r="BJ234">
            <v>0</v>
          </cell>
          <cell r="BK234">
            <v>0</v>
          </cell>
          <cell r="BL234">
            <v>0</v>
          </cell>
          <cell r="BM234">
            <v>0</v>
          </cell>
          <cell r="BN234">
            <v>539</v>
          </cell>
          <cell r="BO234">
            <v>539</v>
          </cell>
          <cell r="BP234">
            <v>539</v>
          </cell>
          <cell r="BQ234">
            <v>539</v>
          </cell>
          <cell r="BR234" t="str">
            <v>NKDC</v>
          </cell>
        </row>
        <row r="235">
          <cell r="A235" t="str">
            <v>E4920</v>
          </cell>
          <cell r="B235">
            <v>2248</v>
          </cell>
          <cell r="C235" t="str">
            <v>Sleaford St Botolph's CE School, Quarrington</v>
          </cell>
          <cell r="D235" t="str">
            <v/>
          </cell>
          <cell r="E235">
            <v>2248</v>
          </cell>
          <cell r="F235">
            <v>0</v>
          </cell>
          <cell r="G235">
            <v>0</v>
          </cell>
          <cell r="H235">
            <v>0</v>
          </cell>
          <cell r="I235">
            <v>0</v>
          </cell>
          <cell r="J235">
            <v>0</v>
          </cell>
          <cell r="K235">
            <v>0</v>
          </cell>
          <cell r="L235">
            <v>0</v>
          </cell>
          <cell r="M235">
            <v>0</v>
          </cell>
          <cell r="N235">
            <v>1</v>
          </cell>
          <cell r="O235">
            <v>60</v>
          </cell>
          <cell r="P235">
            <v>51</v>
          </cell>
          <cell r="Q235">
            <v>59</v>
          </cell>
          <cell r="R235">
            <v>60</v>
          </cell>
          <cell r="S235">
            <v>51</v>
          </cell>
          <cell r="T235">
            <v>51</v>
          </cell>
          <cell r="U235">
            <v>13</v>
          </cell>
          <cell r="V235">
            <v>16</v>
          </cell>
          <cell r="W235">
            <v>19</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v>
          </cell>
          <cell r="BF235">
            <v>0</v>
          </cell>
          <cell r="BG235">
            <v>0</v>
          </cell>
          <cell r="BH235">
            <v>0</v>
          </cell>
          <cell r="BI235">
            <v>0</v>
          </cell>
          <cell r="BJ235">
            <v>0</v>
          </cell>
          <cell r="BK235">
            <v>0</v>
          </cell>
          <cell r="BL235">
            <v>0</v>
          </cell>
          <cell r="BM235">
            <v>0</v>
          </cell>
          <cell r="BN235">
            <v>381</v>
          </cell>
          <cell r="BO235">
            <v>381</v>
          </cell>
          <cell r="BP235">
            <v>381</v>
          </cell>
          <cell r="BQ235">
            <v>381</v>
          </cell>
          <cell r="BR235" t="str">
            <v>NKDC</v>
          </cell>
        </row>
        <row r="236">
          <cell r="A236" t="str">
            <v>E4940</v>
          </cell>
          <cell r="B236">
            <v>2039</v>
          </cell>
          <cell r="C236" t="str">
            <v>South Hykeham School</v>
          </cell>
          <cell r="D236" t="str">
            <v/>
          </cell>
          <cell r="E236">
            <v>2039</v>
          </cell>
          <cell r="F236">
            <v>0</v>
          </cell>
          <cell r="G236">
            <v>0</v>
          </cell>
          <cell r="H236">
            <v>0</v>
          </cell>
          <cell r="I236">
            <v>0</v>
          </cell>
          <cell r="J236">
            <v>0</v>
          </cell>
          <cell r="K236">
            <v>0</v>
          </cell>
          <cell r="L236">
            <v>0</v>
          </cell>
          <cell r="M236">
            <v>0</v>
          </cell>
          <cell r="N236">
            <v>0</v>
          </cell>
          <cell r="O236">
            <v>22</v>
          </cell>
          <cell r="P236">
            <v>21</v>
          </cell>
          <cell r="Q236">
            <v>20</v>
          </cell>
          <cell r="R236">
            <v>18</v>
          </cell>
          <cell r="S236">
            <v>20</v>
          </cell>
          <cell r="T236">
            <v>20</v>
          </cell>
          <cell r="U236">
            <v>6</v>
          </cell>
          <cell r="V236">
            <v>2</v>
          </cell>
          <cell r="W236">
            <v>9</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v>
          </cell>
          <cell r="AY236">
            <v>0</v>
          </cell>
          <cell r="AZ236">
            <v>0</v>
          </cell>
          <cell r="BA236">
            <v>0</v>
          </cell>
          <cell r="BB236">
            <v>0</v>
          </cell>
          <cell r="BC236">
            <v>0</v>
          </cell>
          <cell r="BD236">
            <v>0</v>
          </cell>
          <cell r="BE236">
            <v>0</v>
          </cell>
          <cell r="BF236">
            <v>0</v>
          </cell>
          <cell r="BG236">
            <v>0</v>
          </cell>
          <cell r="BH236">
            <v>0</v>
          </cell>
          <cell r="BI236">
            <v>0</v>
          </cell>
          <cell r="BJ236">
            <v>0</v>
          </cell>
          <cell r="BK236">
            <v>0</v>
          </cell>
          <cell r="BL236">
            <v>0</v>
          </cell>
          <cell r="BM236">
            <v>0</v>
          </cell>
          <cell r="BN236">
            <v>138</v>
          </cell>
          <cell r="BO236">
            <v>138</v>
          </cell>
          <cell r="BP236">
            <v>138</v>
          </cell>
          <cell r="BQ236">
            <v>138</v>
          </cell>
          <cell r="BR236" t="str">
            <v>NKDC</v>
          </cell>
        </row>
        <row r="237">
          <cell r="A237" t="str">
            <v>E4990</v>
          </cell>
          <cell r="B237">
            <v>2041</v>
          </cell>
          <cell r="C237" t="str">
            <v>South Witham Community Primary School</v>
          </cell>
          <cell r="D237" t="str">
            <v/>
          </cell>
          <cell r="E237">
            <v>2041</v>
          </cell>
          <cell r="F237">
            <v>0</v>
          </cell>
          <cell r="G237">
            <v>0</v>
          </cell>
          <cell r="H237">
            <v>0</v>
          </cell>
          <cell r="I237">
            <v>0</v>
          </cell>
          <cell r="J237">
            <v>0</v>
          </cell>
          <cell r="K237">
            <v>0</v>
          </cell>
          <cell r="L237">
            <v>0</v>
          </cell>
          <cell r="M237">
            <v>0</v>
          </cell>
          <cell r="N237">
            <v>0</v>
          </cell>
          <cell r="O237">
            <v>8</v>
          </cell>
          <cell r="P237">
            <v>12</v>
          </cell>
          <cell r="Q237">
            <v>17</v>
          </cell>
          <cell r="R237">
            <v>15</v>
          </cell>
          <cell r="S237">
            <v>15</v>
          </cell>
          <cell r="T237">
            <v>17</v>
          </cell>
          <cell r="U237">
            <v>2</v>
          </cell>
          <cell r="V237">
            <v>1</v>
          </cell>
          <cell r="W237">
            <v>3</v>
          </cell>
          <cell r="X237">
            <v>0</v>
          </cell>
          <cell r="Y237">
            <v>0</v>
          </cell>
          <cell r="Z237">
            <v>0</v>
          </cell>
          <cell r="AA237">
            <v>0</v>
          </cell>
          <cell r="AB237">
            <v>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0</v>
          </cell>
          <cell r="AT237">
            <v>0</v>
          </cell>
          <cell r="AU237">
            <v>0</v>
          </cell>
          <cell r="AV237">
            <v>0</v>
          </cell>
          <cell r="AW237">
            <v>0</v>
          </cell>
          <cell r="AX237">
            <v>0</v>
          </cell>
          <cell r="AY237">
            <v>0</v>
          </cell>
          <cell r="AZ237">
            <v>0</v>
          </cell>
          <cell r="BA237">
            <v>0</v>
          </cell>
          <cell r="BB237">
            <v>0</v>
          </cell>
          <cell r="BC237">
            <v>0</v>
          </cell>
          <cell r="BD237">
            <v>0</v>
          </cell>
          <cell r="BE237">
            <v>0</v>
          </cell>
          <cell r="BF237">
            <v>0</v>
          </cell>
          <cell r="BG237">
            <v>0</v>
          </cell>
          <cell r="BH237">
            <v>0</v>
          </cell>
          <cell r="BI237">
            <v>0</v>
          </cell>
          <cell r="BJ237">
            <v>0</v>
          </cell>
          <cell r="BK237">
            <v>0</v>
          </cell>
          <cell r="BL237">
            <v>0</v>
          </cell>
          <cell r="BM237">
            <v>0</v>
          </cell>
          <cell r="BN237">
            <v>90</v>
          </cell>
          <cell r="BO237">
            <v>90</v>
          </cell>
          <cell r="BP237">
            <v>90</v>
          </cell>
          <cell r="BQ237">
            <v>90</v>
          </cell>
          <cell r="BR237" t="str">
            <v>SKDC</v>
          </cell>
        </row>
        <row r="238">
          <cell r="A238" t="str">
            <v>E5010</v>
          </cell>
          <cell r="B238">
            <v>3338</v>
          </cell>
          <cell r="C238" t="str">
            <v>Spalding Parish CE Day School</v>
          </cell>
          <cell r="D238" t="str">
            <v/>
          </cell>
          <cell r="E238">
            <v>3338</v>
          </cell>
          <cell r="F238">
            <v>0</v>
          </cell>
          <cell r="G238">
            <v>0</v>
          </cell>
          <cell r="H238">
            <v>0</v>
          </cell>
          <cell r="I238">
            <v>0</v>
          </cell>
          <cell r="J238">
            <v>0</v>
          </cell>
          <cell r="K238">
            <v>0</v>
          </cell>
          <cell r="L238">
            <v>0</v>
          </cell>
          <cell r="M238">
            <v>0</v>
          </cell>
          <cell r="N238">
            <v>0</v>
          </cell>
          <cell r="O238">
            <v>65</v>
          </cell>
          <cell r="P238">
            <v>63</v>
          </cell>
          <cell r="Q238">
            <v>63</v>
          </cell>
          <cell r="R238">
            <v>60</v>
          </cell>
          <cell r="S238">
            <v>58</v>
          </cell>
          <cell r="T238">
            <v>60</v>
          </cell>
          <cell r="U238">
            <v>22</v>
          </cell>
          <cell r="V238">
            <v>23</v>
          </cell>
          <cell r="W238">
            <v>15</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16</v>
          </cell>
          <cell r="AU238">
            <v>0</v>
          </cell>
          <cell r="AV238">
            <v>0</v>
          </cell>
          <cell r="AW238">
            <v>0</v>
          </cell>
          <cell r="AX238">
            <v>0</v>
          </cell>
          <cell r="AY238">
            <v>0</v>
          </cell>
          <cell r="AZ238">
            <v>0</v>
          </cell>
          <cell r="BA238">
            <v>0</v>
          </cell>
          <cell r="BB238">
            <v>0</v>
          </cell>
          <cell r="BC238">
            <v>0</v>
          </cell>
          <cell r="BD238">
            <v>0</v>
          </cell>
          <cell r="BE238">
            <v>0</v>
          </cell>
          <cell r="BF238">
            <v>0</v>
          </cell>
          <cell r="BG238">
            <v>0</v>
          </cell>
          <cell r="BH238">
            <v>0</v>
          </cell>
          <cell r="BI238">
            <v>0</v>
          </cell>
          <cell r="BJ238">
            <v>0</v>
          </cell>
          <cell r="BK238">
            <v>0</v>
          </cell>
          <cell r="BL238">
            <v>0</v>
          </cell>
          <cell r="BM238">
            <v>0</v>
          </cell>
          <cell r="BN238">
            <v>445</v>
          </cell>
          <cell r="BO238">
            <v>437</v>
          </cell>
          <cell r="BP238">
            <v>445</v>
          </cell>
          <cell r="BQ238">
            <v>437</v>
          </cell>
          <cell r="BR238" t="str">
            <v>SHDC</v>
          </cell>
        </row>
        <row r="239">
          <cell r="A239" t="str">
            <v>E5020</v>
          </cell>
          <cell r="B239">
            <v>3339</v>
          </cell>
          <cell r="C239" t="str">
            <v>Spalding St John The Baptist CE Primary School</v>
          </cell>
          <cell r="D239" t="str">
            <v/>
          </cell>
          <cell r="E239">
            <v>3339</v>
          </cell>
          <cell r="F239">
            <v>0</v>
          </cell>
          <cell r="G239">
            <v>0</v>
          </cell>
          <cell r="H239">
            <v>0</v>
          </cell>
          <cell r="I239">
            <v>0</v>
          </cell>
          <cell r="J239">
            <v>0</v>
          </cell>
          <cell r="K239">
            <v>0</v>
          </cell>
          <cell r="L239">
            <v>0</v>
          </cell>
          <cell r="M239">
            <v>0</v>
          </cell>
          <cell r="N239">
            <v>0</v>
          </cell>
          <cell r="O239">
            <v>62</v>
          </cell>
          <cell r="P239">
            <v>64</v>
          </cell>
          <cell r="Q239">
            <v>60</v>
          </cell>
          <cell r="R239">
            <v>62</v>
          </cell>
          <cell r="S239">
            <v>60</v>
          </cell>
          <cell r="T239">
            <v>60</v>
          </cell>
          <cell r="U239">
            <v>15</v>
          </cell>
          <cell r="V239">
            <v>14</v>
          </cell>
          <cell r="W239">
            <v>30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v>
          </cell>
          <cell r="AV239">
            <v>0</v>
          </cell>
          <cell r="AW239">
            <v>0</v>
          </cell>
          <cell r="AX239">
            <v>0</v>
          </cell>
          <cell r="AY239">
            <v>0</v>
          </cell>
          <cell r="AZ239">
            <v>0</v>
          </cell>
          <cell r="BA239">
            <v>0</v>
          </cell>
          <cell r="BB239">
            <v>0</v>
          </cell>
          <cell r="BC239">
            <v>0</v>
          </cell>
          <cell r="BD239">
            <v>0</v>
          </cell>
          <cell r="BE239">
            <v>0</v>
          </cell>
          <cell r="BF239">
            <v>0</v>
          </cell>
          <cell r="BG239">
            <v>0</v>
          </cell>
          <cell r="BH239">
            <v>0</v>
          </cell>
          <cell r="BI239">
            <v>0</v>
          </cell>
          <cell r="BJ239">
            <v>0</v>
          </cell>
          <cell r="BK239">
            <v>0</v>
          </cell>
          <cell r="BL239">
            <v>0</v>
          </cell>
          <cell r="BM239">
            <v>0</v>
          </cell>
          <cell r="BN239">
            <v>427</v>
          </cell>
          <cell r="BO239">
            <v>427</v>
          </cell>
          <cell r="BP239">
            <v>427</v>
          </cell>
          <cell r="BQ239">
            <v>427</v>
          </cell>
          <cell r="BR239" t="str">
            <v>SHDC</v>
          </cell>
        </row>
        <row r="240">
          <cell r="A240" t="str">
            <v>E5030</v>
          </cell>
          <cell r="B240">
            <v>3343</v>
          </cell>
          <cell r="C240" t="str">
            <v>Spalding Saint Norbert's Catholic Primary School</v>
          </cell>
          <cell r="D240" t="str">
            <v/>
          </cell>
          <cell r="E240">
            <v>3343</v>
          </cell>
          <cell r="F240">
            <v>0</v>
          </cell>
          <cell r="G240">
            <v>0</v>
          </cell>
          <cell r="H240">
            <v>0</v>
          </cell>
          <cell r="I240">
            <v>0</v>
          </cell>
          <cell r="J240">
            <v>0</v>
          </cell>
          <cell r="K240">
            <v>0</v>
          </cell>
          <cell r="L240">
            <v>0</v>
          </cell>
          <cell r="M240">
            <v>0</v>
          </cell>
          <cell r="N240">
            <v>0</v>
          </cell>
          <cell r="O240">
            <v>20</v>
          </cell>
          <cell r="P240">
            <v>22</v>
          </cell>
          <cell r="Q240">
            <v>21</v>
          </cell>
          <cell r="R240">
            <v>20</v>
          </cell>
          <cell r="S240">
            <v>20</v>
          </cell>
          <cell r="T240">
            <v>19</v>
          </cell>
          <cell r="U240">
            <v>6</v>
          </cell>
          <cell r="V240">
            <v>5</v>
          </cell>
          <cell r="W240">
            <v>10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0</v>
          </cell>
          <cell r="AT240">
            <v>0</v>
          </cell>
          <cell r="AU240">
            <v>0</v>
          </cell>
          <cell r="AV240">
            <v>0</v>
          </cell>
          <cell r="AW240">
            <v>0</v>
          </cell>
          <cell r="AX240">
            <v>0</v>
          </cell>
          <cell r="AY240">
            <v>0</v>
          </cell>
          <cell r="AZ240">
            <v>0</v>
          </cell>
          <cell r="BA240">
            <v>0</v>
          </cell>
          <cell r="BB240">
            <v>0</v>
          </cell>
          <cell r="BC240">
            <v>0</v>
          </cell>
          <cell r="BD240">
            <v>0</v>
          </cell>
          <cell r="BE240">
            <v>0</v>
          </cell>
          <cell r="BF240">
            <v>0</v>
          </cell>
          <cell r="BG240">
            <v>0</v>
          </cell>
          <cell r="BH240">
            <v>0</v>
          </cell>
          <cell r="BI240">
            <v>0</v>
          </cell>
          <cell r="BJ240">
            <v>0</v>
          </cell>
          <cell r="BK240">
            <v>0</v>
          </cell>
          <cell r="BL240">
            <v>0</v>
          </cell>
          <cell r="BM240">
            <v>0</v>
          </cell>
          <cell r="BN240">
            <v>143</v>
          </cell>
          <cell r="BO240">
            <v>143</v>
          </cell>
          <cell r="BP240">
            <v>143</v>
          </cell>
          <cell r="BQ240">
            <v>143</v>
          </cell>
          <cell r="BR240" t="str">
            <v>SHDC</v>
          </cell>
        </row>
        <row r="241">
          <cell r="A241" t="str">
            <v>E5040</v>
          </cell>
          <cell r="B241">
            <v>2109</v>
          </cell>
          <cell r="C241" t="str">
            <v>Spalding St Paul's Community Primary and Nursery School</v>
          </cell>
          <cell r="D241" t="str">
            <v/>
          </cell>
          <cell r="E241">
            <v>2109</v>
          </cell>
          <cell r="F241">
            <v>0</v>
          </cell>
          <cell r="G241">
            <v>0</v>
          </cell>
          <cell r="H241">
            <v>0</v>
          </cell>
          <cell r="I241">
            <v>0</v>
          </cell>
          <cell r="J241">
            <v>0</v>
          </cell>
          <cell r="K241">
            <v>0</v>
          </cell>
          <cell r="L241">
            <v>0</v>
          </cell>
          <cell r="M241">
            <v>0</v>
          </cell>
          <cell r="N241">
            <v>0</v>
          </cell>
          <cell r="O241">
            <v>30</v>
          </cell>
          <cell r="P241">
            <v>30</v>
          </cell>
          <cell r="Q241">
            <v>30</v>
          </cell>
          <cell r="R241">
            <v>29</v>
          </cell>
          <cell r="S241">
            <v>25</v>
          </cell>
          <cell r="T241">
            <v>30</v>
          </cell>
          <cell r="U241">
            <v>10</v>
          </cell>
          <cell r="V241">
            <v>8</v>
          </cell>
          <cell r="W241">
            <v>11</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v>
          </cell>
          <cell r="BC241">
            <v>0</v>
          </cell>
          <cell r="BD241">
            <v>0</v>
          </cell>
          <cell r="BE241">
            <v>0</v>
          </cell>
          <cell r="BF241">
            <v>0</v>
          </cell>
          <cell r="BG241">
            <v>0</v>
          </cell>
          <cell r="BH241">
            <v>1</v>
          </cell>
          <cell r="BI241">
            <v>0</v>
          </cell>
          <cell r="BJ241">
            <v>13</v>
          </cell>
          <cell r="BK241">
            <v>12</v>
          </cell>
          <cell r="BL241">
            <v>16</v>
          </cell>
          <cell r="BM241">
            <v>6</v>
          </cell>
          <cell r="BN241">
            <v>251</v>
          </cell>
          <cell r="BO241">
            <v>227</v>
          </cell>
          <cell r="BP241">
            <v>203</v>
          </cell>
          <cell r="BQ241">
            <v>203</v>
          </cell>
          <cell r="BR241" t="str">
            <v>SHDC</v>
          </cell>
        </row>
        <row r="242">
          <cell r="A242" t="str">
            <v>E5050</v>
          </cell>
          <cell r="B242">
            <v>2114</v>
          </cell>
          <cell r="C242" t="str">
            <v>Spalding Monkshouse Primary School</v>
          </cell>
          <cell r="D242" t="str">
            <v/>
          </cell>
          <cell r="E242">
            <v>2114</v>
          </cell>
          <cell r="F242">
            <v>0</v>
          </cell>
          <cell r="G242">
            <v>0</v>
          </cell>
          <cell r="H242">
            <v>0</v>
          </cell>
          <cell r="I242">
            <v>0</v>
          </cell>
          <cell r="J242">
            <v>0</v>
          </cell>
          <cell r="K242">
            <v>0</v>
          </cell>
          <cell r="L242">
            <v>0</v>
          </cell>
          <cell r="M242">
            <v>0</v>
          </cell>
          <cell r="N242">
            <v>0</v>
          </cell>
          <cell r="O242">
            <v>42</v>
          </cell>
          <cell r="P242">
            <v>47</v>
          </cell>
          <cell r="Q242">
            <v>46</v>
          </cell>
          <cell r="R242">
            <v>43</v>
          </cell>
          <cell r="S242">
            <v>40</v>
          </cell>
          <cell r="T242">
            <v>46</v>
          </cell>
          <cell r="U242">
            <v>25</v>
          </cell>
          <cell r="V242">
            <v>6</v>
          </cell>
          <cell r="W242">
            <v>14</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v>
          </cell>
          <cell r="AY242">
            <v>0</v>
          </cell>
          <cell r="AZ242">
            <v>0</v>
          </cell>
          <cell r="BA242">
            <v>0</v>
          </cell>
          <cell r="BB242">
            <v>0</v>
          </cell>
          <cell r="BC242">
            <v>0</v>
          </cell>
          <cell r="BD242">
            <v>0</v>
          </cell>
          <cell r="BE242">
            <v>0</v>
          </cell>
          <cell r="BF242">
            <v>0</v>
          </cell>
          <cell r="BG242">
            <v>0</v>
          </cell>
          <cell r="BH242">
            <v>0</v>
          </cell>
          <cell r="BI242">
            <v>0</v>
          </cell>
          <cell r="BJ242">
            <v>19</v>
          </cell>
          <cell r="BK242">
            <v>11</v>
          </cell>
          <cell r="BL242">
            <v>22</v>
          </cell>
          <cell r="BM242">
            <v>0</v>
          </cell>
          <cell r="BN242">
            <v>361</v>
          </cell>
          <cell r="BO242">
            <v>335</v>
          </cell>
          <cell r="BP242">
            <v>309</v>
          </cell>
          <cell r="BQ242">
            <v>309</v>
          </cell>
          <cell r="BR242" t="str">
            <v>SHDC</v>
          </cell>
        </row>
        <row r="243">
          <cell r="A243" t="str">
            <v>E5070</v>
          </cell>
          <cell r="B243">
            <v>5211</v>
          </cell>
          <cell r="C243" t="str">
            <v>Spalding Primary School</v>
          </cell>
          <cell r="D243" t="str">
            <v/>
          </cell>
          <cell r="E243">
            <v>5211</v>
          </cell>
          <cell r="F243">
            <v>0</v>
          </cell>
          <cell r="G243">
            <v>0</v>
          </cell>
          <cell r="H243">
            <v>0</v>
          </cell>
          <cell r="I243">
            <v>0</v>
          </cell>
          <cell r="J243">
            <v>0</v>
          </cell>
          <cell r="K243">
            <v>0</v>
          </cell>
          <cell r="L243">
            <v>0</v>
          </cell>
          <cell r="M243">
            <v>0</v>
          </cell>
          <cell r="N243">
            <v>0</v>
          </cell>
          <cell r="O243">
            <v>58</v>
          </cell>
          <cell r="P243">
            <v>61</v>
          </cell>
          <cell r="Q243">
            <v>60</v>
          </cell>
          <cell r="R243">
            <v>54</v>
          </cell>
          <cell r="S243">
            <v>60</v>
          </cell>
          <cell r="T243">
            <v>58</v>
          </cell>
          <cell r="U243">
            <v>19</v>
          </cell>
          <cell r="V243">
            <v>17</v>
          </cell>
          <cell r="W243">
            <v>24</v>
          </cell>
          <cell r="X243">
            <v>0</v>
          </cell>
          <cell r="Y243">
            <v>0</v>
          </cell>
          <cell r="Z243">
            <v>0</v>
          </cell>
          <cell r="AA243">
            <v>0</v>
          </cell>
          <cell r="AB243">
            <v>0</v>
          </cell>
          <cell r="AC243">
            <v>0</v>
          </cell>
          <cell r="AD243">
            <v>0</v>
          </cell>
          <cell r="AE243">
            <v>0</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0</v>
          </cell>
          <cell r="AU243">
            <v>0</v>
          </cell>
          <cell r="AV243">
            <v>0</v>
          </cell>
          <cell r="AW243">
            <v>0</v>
          </cell>
          <cell r="AX243">
            <v>0</v>
          </cell>
          <cell r="AY243">
            <v>0</v>
          </cell>
          <cell r="AZ243">
            <v>0</v>
          </cell>
          <cell r="BA243">
            <v>0</v>
          </cell>
          <cell r="BB243">
            <v>0</v>
          </cell>
          <cell r="BC243">
            <v>0</v>
          </cell>
          <cell r="BD243">
            <v>0</v>
          </cell>
          <cell r="BE243">
            <v>0</v>
          </cell>
          <cell r="BF243">
            <v>0</v>
          </cell>
          <cell r="BG243">
            <v>0</v>
          </cell>
          <cell r="BH243">
            <v>0</v>
          </cell>
          <cell r="BI243">
            <v>0</v>
          </cell>
          <cell r="BJ243">
            <v>0</v>
          </cell>
          <cell r="BK243">
            <v>0</v>
          </cell>
          <cell r="BL243">
            <v>0</v>
          </cell>
          <cell r="BM243">
            <v>0</v>
          </cell>
          <cell r="BN243">
            <v>411</v>
          </cell>
          <cell r="BO243">
            <v>411</v>
          </cell>
          <cell r="BP243">
            <v>411</v>
          </cell>
          <cell r="BQ243">
            <v>411</v>
          </cell>
          <cell r="BR243" t="str">
            <v>SHDC</v>
          </cell>
        </row>
        <row r="244">
          <cell r="A244" t="str">
            <v>E5090</v>
          </cell>
          <cell r="B244">
            <v>2193</v>
          </cell>
          <cell r="C244" t="str">
            <v>Spilsby Primary School</v>
          </cell>
          <cell r="D244" t="str">
            <v/>
          </cell>
          <cell r="E244">
            <v>2193</v>
          </cell>
          <cell r="F244">
            <v>0</v>
          </cell>
          <cell r="G244">
            <v>0</v>
          </cell>
          <cell r="H244">
            <v>0</v>
          </cell>
          <cell r="I244">
            <v>0</v>
          </cell>
          <cell r="J244">
            <v>0</v>
          </cell>
          <cell r="K244">
            <v>0</v>
          </cell>
          <cell r="L244">
            <v>0</v>
          </cell>
          <cell r="M244">
            <v>0</v>
          </cell>
          <cell r="N244">
            <v>0</v>
          </cell>
          <cell r="O244">
            <v>37</v>
          </cell>
          <cell r="P244">
            <v>37</v>
          </cell>
          <cell r="Q244">
            <v>33</v>
          </cell>
          <cell r="R244">
            <v>25</v>
          </cell>
          <cell r="S244">
            <v>38</v>
          </cell>
          <cell r="T244">
            <v>31</v>
          </cell>
          <cell r="U244">
            <v>6</v>
          </cell>
          <cell r="V244">
            <v>6</v>
          </cell>
          <cell r="W244">
            <v>17</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7</v>
          </cell>
          <cell r="AU244">
            <v>0</v>
          </cell>
          <cell r="AV244">
            <v>0</v>
          </cell>
          <cell r="AW244">
            <v>0</v>
          </cell>
          <cell r="AX244">
            <v>0</v>
          </cell>
          <cell r="AY244">
            <v>0</v>
          </cell>
          <cell r="AZ244">
            <v>0</v>
          </cell>
          <cell r="BA244">
            <v>0</v>
          </cell>
          <cell r="BB244">
            <v>0</v>
          </cell>
          <cell r="BC244">
            <v>0</v>
          </cell>
          <cell r="BD244">
            <v>0</v>
          </cell>
          <cell r="BE244">
            <v>0</v>
          </cell>
          <cell r="BF244">
            <v>0</v>
          </cell>
          <cell r="BG244">
            <v>0</v>
          </cell>
          <cell r="BH244">
            <v>0</v>
          </cell>
          <cell r="BI244">
            <v>0</v>
          </cell>
          <cell r="BJ244">
            <v>0</v>
          </cell>
          <cell r="BK244">
            <v>0</v>
          </cell>
          <cell r="BL244">
            <v>0</v>
          </cell>
          <cell r="BM244">
            <v>0</v>
          </cell>
          <cell r="BN244">
            <v>237</v>
          </cell>
          <cell r="BO244">
            <v>233.5</v>
          </cell>
          <cell r="BP244">
            <v>237</v>
          </cell>
          <cell r="BQ244">
            <v>233.5</v>
          </cell>
          <cell r="BR244" t="str">
            <v>ELDC</v>
          </cell>
        </row>
        <row r="245">
          <cell r="A245" t="str">
            <v>E5110</v>
          </cell>
          <cell r="B245">
            <v>2066</v>
          </cell>
          <cell r="C245" t="str">
            <v>Stamford The Bluecoat School</v>
          </cell>
          <cell r="D245" t="str">
            <v/>
          </cell>
          <cell r="E245">
            <v>2066</v>
          </cell>
          <cell r="F245">
            <v>0</v>
          </cell>
          <cell r="G245">
            <v>0</v>
          </cell>
          <cell r="H245">
            <v>0</v>
          </cell>
          <cell r="I245">
            <v>0</v>
          </cell>
          <cell r="J245">
            <v>0</v>
          </cell>
          <cell r="K245">
            <v>0</v>
          </cell>
          <cell r="L245">
            <v>0</v>
          </cell>
          <cell r="M245">
            <v>0</v>
          </cell>
          <cell r="N245">
            <v>1</v>
          </cell>
          <cell r="O245">
            <v>39</v>
          </cell>
          <cell r="P245">
            <v>23</v>
          </cell>
          <cell r="Q245">
            <v>25</v>
          </cell>
          <cell r="R245">
            <v>20</v>
          </cell>
          <cell r="S245">
            <v>25</v>
          </cell>
          <cell r="T245">
            <v>29</v>
          </cell>
          <cell r="U245">
            <v>4</v>
          </cell>
          <cell r="V245">
            <v>5</v>
          </cell>
          <cell r="W245">
            <v>9</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1</v>
          </cell>
          <cell r="AR245">
            <v>0</v>
          </cell>
          <cell r="AS245">
            <v>0</v>
          </cell>
          <cell r="AT245">
            <v>0</v>
          </cell>
          <cell r="AU245">
            <v>0</v>
          </cell>
          <cell r="AV245">
            <v>0</v>
          </cell>
          <cell r="AW245">
            <v>0</v>
          </cell>
          <cell r="AX245">
            <v>0</v>
          </cell>
          <cell r="AY245">
            <v>0</v>
          </cell>
          <cell r="AZ245">
            <v>0</v>
          </cell>
          <cell r="BA245">
            <v>0</v>
          </cell>
          <cell r="BB245">
            <v>0</v>
          </cell>
          <cell r="BC245">
            <v>0</v>
          </cell>
          <cell r="BD245">
            <v>0</v>
          </cell>
          <cell r="BE245">
            <v>0</v>
          </cell>
          <cell r="BF245">
            <v>0</v>
          </cell>
          <cell r="BG245">
            <v>0</v>
          </cell>
          <cell r="BH245">
            <v>0</v>
          </cell>
          <cell r="BI245">
            <v>0</v>
          </cell>
          <cell r="BJ245">
            <v>17</v>
          </cell>
          <cell r="BK245">
            <v>15</v>
          </cell>
          <cell r="BL245">
            <v>12</v>
          </cell>
          <cell r="BM245">
            <v>7</v>
          </cell>
          <cell r="BN245">
            <v>232</v>
          </cell>
          <cell r="BO245">
            <v>206</v>
          </cell>
          <cell r="BP245">
            <v>181</v>
          </cell>
          <cell r="BQ245">
            <v>180.5</v>
          </cell>
          <cell r="BR245" t="str">
            <v>SKDC</v>
          </cell>
        </row>
        <row r="246">
          <cell r="A246" t="str">
            <v>E5120</v>
          </cell>
          <cell r="B246">
            <v>5205</v>
          </cell>
          <cell r="C246" t="str">
            <v>Stamford The Malcolm Sargent Primary School</v>
          </cell>
          <cell r="D246" t="str">
            <v/>
          </cell>
          <cell r="E246">
            <v>5205</v>
          </cell>
          <cell r="F246">
            <v>0</v>
          </cell>
          <cell r="G246">
            <v>0</v>
          </cell>
          <cell r="H246">
            <v>0</v>
          </cell>
          <cell r="I246">
            <v>0</v>
          </cell>
          <cell r="J246">
            <v>0</v>
          </cell>
          <cell r="K246">
            <v>0</v>
          </cell>
          <cell r="L246">
            <v>0</v>
          </cell>
          <cell r="M246">
            <v>0</v>
          </cell>
          <cell r="N246">
            <v>0</v>
          </cell>
          <cell r="O246">
            <v>75</v>
          </cell>
          <cell r="P246">
            <v>65</v>
          </cell>
          <cell r="Q246">
            <v>73</v>
          </cell>
          <cell r="R246">
            <v>72</v>
          </cell>
          <cell r="S246">
            <v>75</v>
          </cell>
          <cell r="T246">
            <v>68</v>
          </cell>
          <cell r="U246">
            <v>18</v>
          </cell>
          <cell r="V246">
            <v>16</v>
          </cell>
          <cell r="W246">
            <v>29</v>
          </cell>
          <cell r="X246">
            <v>0</v>
          </cell>
          <cell r="Y246">
            <v>0</v>
          </cell>
          <cell r="Z246">
            <v>0</v>
          </cell>
          <cell r="AA246">
            <v>0</v>
          </cell>
          <cell r="AB246">
            <v>0</v>
          </cell>
          <cell r="AC246">
            <v>0</v>
          </cell>
          <cell r="AD246">
            <v>0</v>
          </cell>
          <cell r="AE246">
            <v>0</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0</v>
          </cell>
          <cell r="AU246">
            <v>0</v>
          </cell>
          <cell r="AV246">
            <v>0</v>
          </cell>
          <cell r="AW246">
            <v>0</v>
          </cell>
          <cell r="AX246">
            <v>0</v>
          </cell>
          <cell r="AY246">
            <v>0</v>
          </cell>
          <cell r="AZ246">
            <v>0</v>
          </cell>
          <cell r="BA246">
            <v>0</v>
          </cell>
          <cell r="BB246">
            <v>0</v>
          </cell>
          <cell r="BC246">
            <v>0</v>
          </cell>
          <cell r="BD246">
            <v>0</v>
          </cell>
          <cell r="BE246">
            <v>0</v>
          </cell>
          <cell r="BF246">
            <v>0</v>
          </cell>
          <cell r="BG246">
            <v>0</v>
          </cell>
          <cell r="BH246">
            <v>0</v>
          </cell>
          <cell r="BI246">
            <v>0</v>
          </cell>
          <cell r="BJ246">
            <v>0</v>
          </cell>
          <cell r="BK246">
            <v>0</v>
          </cell>
          <cell r="BL246">
            <v>0</v>
          </cell>
          <cell r="BM246">
            <v>0</v>
          </cell>
          <cell r="BN246">
            <v>491</v>
          </cell>
          <cell r="BO246">
            <v>491</v>
          </cell>
          <cell r="BP246">
            <v>491</v>
          </cell>
          <cell r="BQ246">
            <v>491</v>
          </cell>
          <cell r="BR246" t="str">
            <v>SKDC</v>
          </cell>
        </row>
        <row r="247">
          <cell r="A247" t="str">
            <v>E5130</v>
          </cell>
          <cell r="B247">
            <v>3332</v>
          </cell>
          <cell r="C247" t="str">
            <v>Stamford Saint Augustine's Catholic Primary School</v>
          </cell>
          <cell r="D247" t="str">
            <v/>
          </cell>
          <cell r="E247">
            <v>3332</v>
          </cell>
          <cell r="F247">
            <v>0</v>
          </cell>
          <cell r="G247">
            <v>0</v>
          </cell>
          <cell r="H247">
            <v>0</v>
          </cell>
          <cell r="I247">
            <v>0</v>
          </cell>
          <cell r="J247">
            <v>0</v>
          </cell>
          <cell r="K247">
            <v>0</v>
          </cell>
          <cell r="L247">
            <v>0</v>
          </cell>
          <cell r="M247">
            <v>0</v>
          </cell>
          <cell r="N247">
            <v>0</v>
          </cell>
          <cell r="O247">
            <v>27</v>
          </cell>
          <cell r="P247">
            <v>17</v>
          </cell>
          <cell r="Q247">
            <v>12</v>
          </cell>
          <cell r="R247">
            <v>24</v>
          </cell>
          <cell r="S247">
            <v>17</v>
          </cell>
          <cell r="T247">
            <v>11</v>
          </cell>
          <cell r="U247">
            <v>1</v>
          </cell>
          <cell r="V247">
            <v>4</v>
          </cell>
          <cell r="W247">
            <v>6</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v>
          </cell>
          <cell r="BD247">
            <v>0</v>
          </cell>
          <cell r="BE247">
            <v>0</v>
          </cell>
          <cell r="BF247">
            <v>0</v>
          </cell>
          <cell r="BG247">
            <v>0</v>
          </cell>
          <cell r="BH247">
            <v>0</v>
          </cell>
          <cell r="BI247">
            <v>0</v>
          </cell>
          <cell r="BJ247">
            <v>0</v>
          </cell>
          <cell r="BK247">
            <v>0</v>
          </cell>
          <cell r="BL247">
            <v>0</v>
          </cell>
          <cell r="BM247">
            <v>0</v>
          </cell>
          <cell r="BN247">
            <v>119</v>
          </cell>
          <cell r="BO247">
            <v>119</v>
          </cell>
          <cell r="BP247">
            <v>119</v>
          </cell>
          <cell r="BQ247">
            <v>119</v>
          </cell>
          <cell r="BR247" t="str">
            <v>SKDC</v>
          </cell>
        </row>
        <row r="248">
          <cell r="A248" t="str">
            <v>E5140</v>
          </cell>
          <cell r="B248">
            <v>3325</v>
          </cell>
          <cell r="C248" t="str">
            <v>Stamford Saint George's CE Primary School</v>
          </cell>
          <cell r="D248" t="str">
            <v/>
          </cell>
          <cell r="E248">
            <v>3325</v>
          </cell>
          <cell r="F248">
            <v>0</v>
          </cell>
          <cell r="G248">
            <v>0</v>
          </cell>
          <cell r="H248">
            <v>0</v>
          </cell>
          <cell r="I248">
            <v>0</v>
          </cell>
          <cell r="J248">
            <v>0</v>
          </cell>
          <cell r="K248">
            <v>0</v>
          </cell>
          <cell r="L248">
            <v>0</v>
          </cell>
          <cell r="M248">
            <v>0</v>
          </cell>
          <cell r="N248">
            <v>0</v>
          </cell>
          <cell r="O248">
            <v>30</v>
          </cell>
          <cell r="P248">
            <v>26</v>
          </cell>
          <cell r="Q248">
            <v>27</v>
          </cell>
          <cell r="R248">
            <v>28</v>
          </cell>
          <cell r="S248">
            <v>23</v>
          </cell>
          <cell r="T248">
            <v>17</v>
          </cell>
          <cell r="U248">
            <v>10</v>
          </cell>
          <cell r="V248">
            <v>6</v>
          </cell>
          <cell r="W248">
            <v>9</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v>
          </cell>
          <cell r="BD248">
            <v>0</v>
          </cell>
          <cell r="BE248">
            <v>0</v>
          </cell>
          <cell r="BF248">
            <v>0</v>
          </cell>
          <cell r="BG248">
            <v>0</v>
          </cell>
          <cell r="BH248">
            <v>0</v>
          </cell>
          <cell r="BI248">
            <v>0</v>
          </cell>
          <cell r="BJ248">
            <v>0</v>
          </cell>
          <cell r="BK248">
            <v>0</v>
          </cell>
          <cell r="BL248">
            <v>0</v>
          </cell>
          <cell r="BM248">
            <v>0</v>
          </cell>
          <cell r="BN248">
            <v>176</v>
          </cell>
          <cell r="BO248">
            <v>176</v>
          </cell>
          <cell r="BP248">
            <v>176</v>
          </cell>
          <cell r="BQ248">
            <v>176</v>
          </cell>
          <cell r="BR248" t="str">
            <v>SKDC</v>
          </cell>
        </row>
        <row r="249">
          <cell r="A249" t="str">
            <v>E5150</v>
          </cell>
          <cell r="B249">
            <v>3077</v>
          </cell>
          <cell r="C249" t="str">
            <v>Stamford St Gilbert's CE Primary School</v>
          </cell>
          <cell r="D249" t="str">
            <v/>
          </cell>
          <cell r="E249">
            <v>3077</v>
          </cell>
          <cell r="F249">
            <v>0</v>
          </cell>
          <cell r="G249">
            <v>0</v>
          </cell>
          <cell r="H249">
            <v>0</v>
          </cell>
          <cell r="I249">
            <v>0</v>
          </cell>
          <cell r="J249">
            <v>0</v>
          </cell>
          <cell r="K249">
            <v>0</v>
          </cell>
          <cell r="L249">
            <v>0</v>
          </cell>
          <cell r="M249">
            <v>0</v>
          </cell>
          <cell r="N249">
            <v>0</v>
          </cell>
          <cell r="O249">
            <v>49</v>
          </cell>
          <cell r="P249">
            <v>46</v>
          </cell>
          <cell r="Q249">
            <v>47</v>
          </cell>
          <cell r="R249">
            <v>45</v>
          </cell>
          <cell r="S249">
            <v>47</v>
          </cell>
          <cell r="T249">
            <v>40</v>
          </cell>
          <cell r="U249">
            <v>21</v>
          </cell>
          <cell r="V249">
            <v>15</v>
          </cell>
          <cell r="W249">
            <v>14</v>
          </cell>
          <cell r="X249">
            <v>0</v>
          </cell>
          <cell r="Y249">
            <v>0</v>
          </cell>
          <cell r="Z249">
            <v>0</v>
          </cell>
          <cell r="AA249">
            <v>0</v>
          </cell>
          <cell r="AB249">
            <v>0</v>
          </cell>
          <cell r="AC249">
            <v>0</v>
          </cell>
          <cell r="AD249">
            <v>0</v>
          </cell>
          <cell r="AE249">
            <v>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v>
          </cell>
          <cell r="BF249">
            <v>0</v>
          </cell>
          <cell r="BG249">
            <v>0</v>
          </cell>
          <cell r="BH249">
            <v>0</v>
          </cell>
          <cell r="BI249">
            <v>0</v>
          </cell>
          <cell r="BJ249">
            <v>0</v>
          </cell>
          <cell r="BK249">
            <v>0</v>
          </cell>
          <cell r="BL249">
            <v>0</v>
          </cell>
          <cell r="BM249">
            <v>0</v>
          </cell>
          <cell r="BN249">
            <v>324</v>
          </cell>
          <cell r="BO249">
            <v>324</v>
          </cell>
          <cell r="BP249">
            <v>324</v>
          </cell>
          <cell r="BQ249">
            <v>324</v>
          </cell>
          <cell r="BR249" t="str">
            <v>SKDC</v>
          </cell>
        </row>
        <row r="250">
          <cell r="A250" t="str">
            <v>E5190</v>
          </cell>
          <cell r="B250">
            <v>3171</v>
          </cell>
          <cell r="C250" t="str">
            <v>Stickney CE Primary School</v>
          </cell>
          <cell r="D250" t="str">
            <v/>
          </cell>
          <cell r="E250">
            <v>3171</v>
          </cell>
          <cell r="F250">
            <v>0</v>
          </cell>
          <cell r="G250">
            <v>0</v>
          </cell>
          <cell r="H250">
            <v>0</v>
          </cell>
          <cell r="I250">
            <v>0</v>
          </cell>
          <cell r="J250">
            <v>0</v>
          </cell>
          <cell r="K250">
            <v>0</v>
          </cell>
          <cell r="L250">
            <v>0</v>
          </cell>
          <cell r="M250">
            <v>0</v>
          </cell>
          <cell r="N250">
            <v>0</v>
          </cell>
          <cell r="O250">
            <v>31</v>
          </cell>
          <cell r="P250">
            <v>28</v>
          </cell>
          <cell r="Q250">
            <v>23</v>
          </cell>
          <cell r="R250">
            <v>29</v>
          </cell>
          <cell r="S250">
            <v>20</v>
          </cell>
          <cell r="T250">
            <v>18</v>
          </cell>
          <cell r="U250">
            <v>7</v>
          </cell>
          <cell r="V250">
            <v>6</v>
          </cell>
          <cell r="W250">
            <v>5</v>
          </cell>
          <cell r="X250">
            <v>3</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0</v>
          </cell>
          <cell r="AT250">
            <v>0</v>
          </cell>
          <cell r="AU250">
            <v>0</v>
          </cell>
          <cell r="AV250">
            <v>0</v>
          </cell>
          <cell r="AW250">
            <v>0</v>
          </cell>
          <cell r="AX250">
            <v>0</v>
          </cell>
          <cell r="AY250">
            <v>0</v>
          </cell>
          <cell r="AZ250">
            <v>0</v>
          </cell>
          <cell r="BA250">
            <v>0</v>
          </cell>
          <cell r="BB250">
            <v>0</v>
          </cell>
          <cell r="BC250">
            <v>0</v>
          </cell>
          <cell r="BD250">
            <v>0</v>
          </cell>
          <cell r="BE250">
            <v>0</v>
          </cell>
          <cell r="BF250">
            <v>0</v>
          </cell>
          <cell r="BG250">
            <v>0</v>
          </cell>
          <cell r="BH250">
            <v>0</v>
          </cell>
          <cell r="BI250">
            <v>0</v>
          </cell>
          <cell r="BJ250">
            <v>0</v>
          </cell>
          <cell r="BK250">
            <v>0</v>
          </cell>
          <cell r="BL250">
            <v>0</v>
          </cell>
          <cell r="BM250">
            <v>0</v>
          </cell>
          <cell r="BN250">
            <v>170</v>
          </cell>
          <cell r="BO250">
            <v>170</v>
          </cell>
          <cell r="BP250">
            <v>170</v>
          </cell>
          <cell r="BQ250">
            <v>170</v>
          </cell>
          <cell r="BR250" t="str">
            <v>ELDC</v>
          </cell>
        </row>
        <row r="251">
          <cell r="A251" t="str">
            <v>E5200</v>
          </cell>
          <cell r="B251">
            <v>2195</v>
          </cell>
          <cell r="C251" t="str">
            <v>Sturton by Stow Primary School</v>
          </cell>
          <cell r="D251" t="str">
            <v/>
          </cell>
          <cell r="E251">
            <v>2195</v>
          </cell>
          <cell r="F251">
            <v>0</v>
          </cell>
          <cell r="G251">
            <v>0</v>
          </cell>
          <cell r="H251">
            <v>0</v>
          </cell>
          <cell r="I251">
            <v>0</v>
          </cell>
          <cell r="J251">
            <v>0</v>
          </cell>
          <cell r="K251">
            <v>0</v>
          </cell>
          <cell r="L251">
            <v>0</v>
          </cell>
          <cell r="M251">
            <v>0</v>
          </cell>
          <cell r="N251">
            <v>0</v>
          </cell>
          <cell r="O251">
            <v>28</v>
          </cell>
          <cell r="P251">
            <v>25</v>
          </cell>
          <cell r="Q251">
            <v>20</v>
          </cell>
          <cell r="R251">
            <v>27</v>
          </cell>
          <cell r="S251">
            <v>23</v>
          </cell>
          <cell r="T251">
            <v>17</v>
          </cell>
          <cell r="U251">
            <v>7</v>
          </cell>
          <cell r="V251">
            <v>4</v>
          </cell>
          <cell r="W251">
            <v>12</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0</v>
          </cell>
          <cell r="AU251">
            <v>0</v>
          </cell>
          <cell r="AV251">
            <v>0</v>
          </cell>
          <cell r="AW251">
            <v>0</v>
          </cell>
          <cell r="AX251">
            <v>0</v>
          </cell>
          <cell r="AY251">
            <v>0</v>
          </cell>
          <cell r="AZ251">
            <v>0</v>
          </cell>
          <cell r="BA251">
            <v>0</v>
          </cell>
          <cell r="BB251">
            <v>0</v>
          </cell>
          <cell r="BC251">
            <v>0</v>
          </cell>
          <cell r="BD251">
            <v>0</v>
          </cell>
          <cell r="BE251">
            <v>0</v>
          </cell>
          <cell r="BF251">
            <v>0</v>
          </cell>
          <cell r="BG251">
            <v>0</v>
          </cell>
          <cell r="BH251">
            <v>0</v>
          </cell>
          <cell r="BI251">
            <v>0</v>
          </cell>
          <cell r="BJ251">
            <v>0</v>
          </cell>
          <cell r="BK251">
            <v>0</v>
          </cell>
          <cell r="BL251">
            <v>0</v>
          </cell>
          <cell r="BM251">
            <v>0</v>
          </cell>
          <cell r="BN251">
            <v>163</v>
          </cell>
          <cell r="BO251">
            <v>163</v>
          </cell>
          <cell r="BP251">
            <v>163</v>
          </cell>
          <cell r="BQ251">
            <v>163</v>
          </cell>
          <cell r="BR251" t="str">
            <v>WLDC</v>
          </cell>
        </row>
        <row r="252">
          <cell r="A252" t="str">
            <v>E5210</v>
          </cell>
          <cell r="B252">
            <v>2102</v>
          </cell>
          <cell r="C252" t="str">
            <v>Surfleet Seas End Primary School</v>
          </cell>
          <cell r="D252" t="str">
            <v/>
          </cell>
          <cell r="E252">
            <v>2102</v>
          </cell>
          <cell r="F252">
            <v>0</v>
          </cell>
          <cell r="G252">
            <v>0</v>
          </cell>
          <cell r="H252">
            <v>0</v>
          </cell>
          <cell r="I252">
            <v>0</v>
          </cell>
          <cell r="J252">
            <v>0</v>
          </cell>
          <cell r="K252">
            <v>0</v>
          </cell>
          <cell r="L252">
            <v>0</v>
          </cell>
          <cell r="M252">
            <v>0</v>
          </cell>
          <cell r="N252">
            <v>0</v>
          </cell>
          <cell r="O252">
            <v>15</v>
          </cell>
          <cell r="P252">
            <v>13</v>
          </cell>
          <cell r="Q252">
            <v>16</v>
          </cell>
          <cell r="R252">
            <v>7</v>
          </cell>
          <cell r="S252">
            <v>11</v>
          </cell>
          <cell r="T252">
            <v>13</v>
          </cell>
          <cell r="U252">
            <v>3</v>
          </cell>
          <cell r="V252">
            <v>5</v>
          </cell>
          <cell r="W252">
            <v>4</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0</v>
          </cell>
          <cell r="AU252">
            <v>0</v>
          </cell>
          <cell r="AV252">
            <v>0</v>
          </cell>
          <cell r="AW252">
            <v>0</v>
          </cell>
          <cell r="AX252">
            <v>0</v>
          </cell>
          <cell r="AY252">
            <v>0</v>
          </cell>
          <cell r="AZ252">
            <v>0</v>
          </cell>
          <cell r="BA252">
            <v>0</v>
          </cell>
          <cell r="BB252">
            <v>0</v>
          </cell>
          <cell r="BC252">
            <v>0</v>
          </cell>
          <cell r="BD252">
            <v>0</v>
          </cell>
          <cell r="BE252">
            <v>0</v>
          </cell>
          <cell r="BF252">
            <v>0</v>
          </cell>
          <cell r="BG252">
            <v>0</v>
          </cell>
          <cell r="BH252">
            <v>0</v>
          </cell>
          <cell r="BI252">
            <v>0</v>
          </cell>
          <cell r="BJ252">
            <v>0</v>
          </cell>
          <cell r="BK252">
            <v>0</v>
          </cell>
          <cell r="BL252">
            <v>0</v>
          </cell>
          <cell r="BM252">
            <v>0</v>
          </cell>
          <cell r="BN252">
            <v>87</v>
          </cell>
          <cell r="BO252">
            <v>87</v>
          </cell>
          <cell r="BP252">
            <v>87</v>
          </cell>
          <cell r="BQ252">
            <v>87</v>
          </cell>
          <cell r="BR252" t="str">
            <v>SHDC</v>
          </cell>
        </row>
        <row r="253">
          <cell r="A253" t="str">
            <v>E5230</v>
          </cell>
          <cell r="B253">
            <v>2238</v>
          </cell>
          <cell r="C253" t="str">
            <v>Sutton Bridge Westmere Community Primary School</v>
          </cell>
          <cell r="D253" t="str">
            <v/>
          </cell>
          <cell r="E253">
            <v>2238</v>
          </cell>
          <cell r="F253">
            <v>0</v>
          </cell>
          <cell r="G253">
            <v>0</v>
          </cell>
          <cell r="H253">
            <v>0</v>
          </cell>
          <cell r="I253">
            <v>0</v>
          </cell>
          <cell r="J253">
            <v>0</v>
          </cell>
          <cell r="K253">
            <v>0</v>
          </cell>
          <cell r="L253">
            <v>0</v>
          </cell>
          <cell r="M253">
            <v>0</v>
          </cell>
          <cell r="N253">
            <v>0</v>
          </cell>
          <cell r="O253">
            <v>38</v>
          </cell>
          <cell r="P253">
            <v>26</v>
          </cell>
          <cell r="Q253">
            <v>33</v>
          </cell>
          <cell r="R253">
            <v>26</v>
          </cell>
          <cell r="S253">
            <v>28</v>
          </cell>
          <cell r="T253">
            <v>32</v>
          </cell>
          <cell r="U253">
            <v>8</v>
          </cell>
          <cell r="V253">
            <v>4</v>
          </cell>
          <cell r="W253">
            <v>10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v>
          </cell>
          <cell r="AR253">
            <v>0</v>
          </cell>
          <cell r="AS253">
            <v>0</v>
          </cell>
          <cell r="AT253">
            <v>0</v>
          </cell>
          <cell r="AU253">
            <v>0</v>
          </cell>
          <cell r="AV253">
            <v>0</v>
          </cell>
          <cell r="AW253">
            <v>0</v>
          </cell>
          <cell r="AX253">
            <v>0</v>
          </cell>
          <cell r="AY253">
            <v>0</v>
          </cell>
          <cell r="AZ253">
            <v>0</v>
          </cell>
          <cell r="BA253">
            <v>0</v>
          </cell>
          <cell r="BB253">
            <v>0</v>
          </cell>
          <cell r="BC253">
            <v>0</v>
          </cell>
          <cell r="BD253">
            <v>0</v>
          </cell>
          <cell r="BE253">
            <v>0</v>
          </cell>
          <cell r="BF253">
            <v>0</v>
          </cell>
          <cell r="BG253">
            <v>0</v>
          </cell>
          <cell r="BH253">
            <v>0</v>
          </cell>
          <cell r="BI253">
            <v>0</v>
          </cell>
          <cell r="BJ253">
            <v>0</v>
          </cell>
          <cell r="BK253">
            <v>0</v>
          </cell>
          <cell r="BL253">
            <v>0</v>
          </cell>
          <cell r="BM253">
            <v>0</v>
          </cell>
          <cell r="BN253">
            <v>205</v>
          </cell>
          <cell r="BO253">
            <v>205</v>
          </cell>
          <cell r="BP253">
            <v>205</v>
          </cell>
          <cell r="BQ253">
            <v>205</v>
          </cell>
          <cell r="BR253" t="str">
            <v>SHDC</v>
          </cell>
        </row>
        <row r="254">
          <cell r="A254" t="str">
            <v>E5250</v>
          </cell>
          <cell r="B254">
            <v>2104</v>
          </cell>
          <cell r="C254" t="str">
            <v>Sutton St James Community Primary School</v>
          </cell>
          <cell r="D254" t="str">
            <v/>
          </cell>
          <cell r="E254">
            <v>2104</v>
          </cell>
          <cell r="F254">
            <v>0</v>
          </cell>
          <cell r="G254">
            <v>0</v>
          </cell>
          <cell r="H254">
            <v>0</v>
          </cell>
          <cell r="I254">
            <v>0</v>
          </cell>
          <cell r="J254">
            <v>0</v>
          </cell>
          <cell r="K254">
            <v>0</v>
          </cell>
          <cell r="L254">
            <v>0</v>
          </cell>
          <cell r="M254">
            <v>0</v>
          </cell>
          <cell r="N254">
            <v>0</v>
          </cell>
          <cell r="O254">
            <v>23</v>
          </cell>
          <cell r="P254">
            <v>17</v>
          </cell>
          <cell r="Q254">
            <v>18</v>
          </cell>
          <cell r="R254">
            <v>12</v>
          </cell>
          <cell r="S254">
            <v>21</v>
          </cell>
          <cell r="T254">
            <v>16</v>
          </cell>
          <cell r="U254">
            <v>5</v>
          </cell>
          <cell r="V254">
            <v>3</v>
          </cell>
          <cell r="W254">
            <v>5</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v>
          </cell>
          <cell r="AV254">
            <v>0</v>
          </cell>
          <cell r="AW254">
            <v>0</v>
          </cell>
          <cell r="AX254">
            <v>0</v>
          </cell>
          <cell r="AY254">
            <v>0</v>
          </cell>
          <cell r="AZ254">
            <v>0</v>
          </cell>
          <cell r="BA254">
            <v>0</v>
          </cell>
          <cell r="BB254">
            <v>0</v>
          </cell>
          <cell r="BC254">
            <v>0</v>
          </cell>
          <cell r="BD254">
            <v>0</v>
          </cell>
          <cell r="BE254">
            <v>0</v>
          </cell>
          <cell r="BF254">
            <v>0</v>
          </cell>
          <cell r="BG254">
            <v>0</v>
          </cell>
          <cell r="BH254">
            <v>0</v>
          </cell>
          <cell r="BI254">
            <v>0</v>
          </cell>
          <cell r="BJ254">
            <v>0</v>
          </cell>
          <cell r="BK254">
            <v>0</v>
          </cell>
          <cell r="BL254">
            <v>0</v>
          </cell>
          <cell r="BM254">
            <v>0</v>
          </cell>
          <cell r="BN254">
            <v>120</v>
          </cell>
          <cell r="BO254">
            <v>120</v>
          </cell>
          <cell r="BP254">
            <v>120</v>
          </cell>
          <cell r="BQ254">
            <v>120</v>
          </cell>
          <cell r="BR254" t="str">
            <v>SHDC</v>
          </cell>
        </row>
        <row r="255">
          <cell r="A255" t="str">
            <v>E5260</v>
          </cell>
          <cell r="B255">
            <v>3103</v>
          </cell>
          <cell r="C255" t="str">
            <v>Sutterton Fourfields CE School</v>
          </cell>
          <cell r="D255" t="str">
            <v/>
          </cell>
          <cell r="E255">
            <v>3103</v>
          </cell>
          <cell r="F255">
            <v>0</v>
          </cell>
          <cell r="G255">
            <v>0</v>
          </cell>
          <cell r="H255">
            <v>0</v>
          </cell>
          <cell r="I255">
            <v>0</v>
          </cell>
          <cell r="J255">
            <v>0</v>
          </cell>
          <cell r="K255">
            <v>0</v>
          </cell>
          <cell r="L255">
            <v>0</v>
          </cell>
          <cell r="M255">
            <v>0</v>
          </cell>
          <cell r="N255">
            <v>0</v>
          </cell>
          <cell r="O255">
            <v>17</v>
          </cell>
          <cell r="P255">
            <v>17</v>
          </cell>
          <cell r="Q255">
            <v>11</v>
          </cell>
          <cell r="R255">
            <v>17</v>
          </cell>
          <cell r="S255">
            <v>4</v>
          </cell>
          <cell r="T255">
            <v>16</v>
          </cell>
          <cell r="U255">
            <v>3</v>
          </cell>
          <cell r="V255">
            <v>3</v>
          </cell>
          <cell r="W255">
            <v>15</v>
          </cell>
          <cell r="X255">
            <v>4</v>
          </cell>
          <cell r="Y255">
            <v>0</v>
          </cell>
          <cell r="Z255">
            <v>0</v>
          </cell>
          <cell r="AA255">
            <v>0</v>
          </cell>
          <cell r="AB255">
            <v>0</v>
          </cell>
          <cell r="AC255">
            <v>0</v>
          </cell>
          <cell r="AD255">
            <v>0</v>
          </cell>
          <cell r="AE255">
            <v>0</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0</v>
          </cell>
          <cell r="AU255">
            <v>0</v>
          </cell>
          <cell r="AV255">
            <v>0</v>
          </cell>
          <cell r="AW255">
            <v>0</v>
          </cell>
          <cell r="AX255">
            <v>0</v>
          </cell>
          <cell r="AY255">
            <v>0</v>
          </cell>
          <cell r="AZ255">
            <v>0</v>
          </cell>
          <cell r="BA255">
            <v>0</v>
          </cell>
          <cell r="BB255">
            <v>0</v>
          </cell>
          <cell r="BC255">
            <v>0</v>
          </cell>
          <cell r="BD255">
            <v>0</v>
          </cell>
          <cell r="BE255">
            <v>0</v>
          </cell>
          <cell r="BF255">
            <v>0</v>
          </cell>
          <cell r="BG255">
            <v>0</v>
          </cell>
          <cell r="BH255">
            <v>0</v>
          </cell>
          <cell r="BI255">
            <v>0</v>
          </cell>
          <cell r="BJ255">
            <v>0</v>
          </cell>
          <cell r="BK255">
            <v>0</v>
          </cell>
          <cell r="BL255">
            <v>0</v>
          </cell>
          <cell r="BM255">
            <v>0</v>
          </cell>
          <cell r="BN255">
            <v>107</v>
          </cell>
          <cell r="BO255">
            <v>107</v>
          </cell>
          <cell r="BP255">
            <v>107</v>
          </cell>
          <cell r="BQ255">
            <v>107</v>
          </cell>
          <cell r="BR255" t="str">
            <v>BBC</v>
          </cell>
        </row>
        <row r="256">
          <cell r="A256" t="str">
            <v>E5270</v>
          </cell>
          <cell r="B256">
            <v>2196</v>
          </cell>
          <cell r="C256" t="str">
            <v>Sutton-on-Sea Community Primary School</v>
          </cell>
          <cell r="D256" t="str">
            <v/>
          </cell>
          <cell r="E256">
            <v>2196</v>
          </cell>
          <cell r="F256">
            <v>0</v>
          </cell>
          <cell r="G256">
            <v>0</v>
          </cell>
          <cell r="H256">
            <v>0</v>
          </cell>
          <cell r="I256">
            <v>0</v>
          </cell>
          <cell r="J256">
            <v>0</v>
          </cell>
          <cell r="K256">
            <v>0</v>
          </cell>
          <cell r="L256">
            <v>0</v>
          </cell>
          <cell r="M256">
            <v>0</v>
          </cell>
          <cell r="N256">
            <v>0</v>
          </cell>
          <cell r="O256">
            <v>36</v>
          </cell>
          <cell r="P256">
            <v>35</v>
          </cell>
          <cell r="Q256">
            <v>38</v>
          </cell>
          <cell r="R256">
            <v>35</v>
          </cell>
          <cell r="S256">
            <v>29</v>
          </cell>
          <cell r="T256">
            <v>29</v>
          </cell>
          <cell r="U256">
            <v>7</v>
          </cell>
          <cell r="V256">
            <v>8</v>
          </cell>
          <cell r="W256">
            <v>4</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0</v>
          </cell>
          <cell r="AU256">
            <v>0</v>
          </cell>
          <cell r="AV256">
            <v>0</v>
          </cell>
          <cell r="AW256">
            <v>0</v>
          </cell>
          <cell r="AX256">
            <v>0</v>
          </cell>
          <cell r="AY256">
            <v>0</v>
          </cell>
          <cell r="AZ256">
            <v>0</v>
          </cell>
          <cell r="BA256">
            <v>0</v>
          </cell>
          <cell r="BB256">
            <v>0</v>
          </cell>
          <cell r="BC256">
            <v>0</v>
          </cell>
          <cell r="BD256">
            <v>0</v>
          </cell>
          <cell r="BE256">
            <v>0</v>
          </cell>
          <cell r="BF256">
            <v>0</v>
          </cell>
          <cell r="BG256">
            <v>0</v>
          </cell>
          <cell r="BH256">
            <v>0</v>
          </cell>
          <cell r="BI256">
            <v>0</v>
          </cell>
          <cell r="BJ256">
            <v>0</v>
          </cell>
          <cell r="BK256">
            <v>0</v>
          </cell>
          <cell r="BL256">
            <v>0</v>
          </cell>
          <cell r="BM256">
            <v>0</v>
          </cell>
          <cell r="BN256">
            <v>221</v>
          </cell>
          <cell r="BO256">
            <v>221</v>
          </cell>
          <cell r="BP256">
            <v>221</v>
          </cell>
          <cell r="BQ256">
            <v>221</v>
          </cell>
          <cell r="BR256" t="str">
            <v>ELDC</v>
          </cell>
        </row>
        <row r="257">
          <cell r="A257" t="str">
            <v>E5320</v>
          </cell>
          <cell r="B257">
            <v>3066</v>
          </cell>
          <cell r="C257" t="str">
            <v>Swinderby All Saints CE Primary School</v>
          </cell>
          <cell r="D257" t="str">
            <v/>
          </cell>
          <cell r="E257">
            <v>3066</v>
          </cell>
          <cell r="F257">
            <v>0</v>
          </cell>
          <cell r="G257">
            <v>0</v>
          </cell>
          <cell r="H257">
            <v>0</v>
          </cell>
          <cell r="I257">
            <v>0</v>
          </cell>
          <cell r="J257">
            <v>0</v>
          </cell>
          <cell r="K257">
            <v>0</v>
          </cell>
          <cell r="L257">
            <v>0</v>
          </cell>
          <cell r="M257">
            <v>0</v>
          </cell>
          <cell r="N257">
            <v>0</v>
          </cell>
          <cell r="O257">
            <v>13</v>
          </cell>
          <cell r="P257">
            <v>17</v>
          </cell>
          <cell r="Q257">
            <v>15</v>
          </cell>
          <cell r="R257">
            <v>11</v>
          </cell>
          <cell r="S257">
            <v>11</v>
          </cell>
          <cell r="T257">
            <v>5</v>
          </cell>
          <cell r="U257">
            <v>5</v>
          </cell>
          <cell r="V257">
            <v>0</v>
          </cell>
          <cell r="W257">
            <v>3</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v>
          </cell>
          <cell r="BA257">
            <v>0</v>
          </cell>
          <cell r="BB257">
            <v>0</v>
          </cell>
          <cell r="BC257">
            <v>0</v>
          </cell>
          <cell r="BD257">
            <v>0</v>
          </cell>
          <cell r="BE257">
            <v>0</v>
          </cell>
          <cell r="BF257">
            <v>0</v>
          </cell>
          <cell r="BG257">
            <v>0</v>
          </cell>
          <cell r="BH257">
            <v>0</v>
          </cell>
          <cell r="BI257">
            <v>0</v>
          </cell>
          <cell r="BJ257">
            <v>0</v>
          </cell>
          <cell r="BK257">
            <v>0</v>
          </cell>
          <cell r="BL257">
            <v>0</v>
          </cell>
          <cell r="BM257">
            <v>0</v>
          </cell>
          <cell r="BN257">
            <v>80</v>
          </cell>
          <cell r="BO257">
            <v>80</v>
          </cell>
          <cell r="BP257">
            <v>80</v>
          </cell>
          <cell r="BQ257">
            <v>80</v>
          </cell>
          <cell r="BR257" t="str">
            <v>NKDC</v>
          </cell>
        </row>
        <row r="258">
          <cell r="A258" t="str">
            <v>E5330</v>
          </cell>
          <cell r="B258">
            <v>3102</v>
          </cell>
          <cell r="C258" t="str">
            <v>Swineshead St Mary's CE Primary School</v>
          </cell>
          <cell r="D258" t="str">
            <v/>
          </cell>
          <cell r="E258">
            <v>3102</v>
          </cell>
          <cell r="F258">
            <v>0</v>
          </cell>
          <cell r="G258">
            <v>0</v>
          </cell>
          <cell r="H258">
            <v>0</v>
          </cell>
          <cell r="I258">
            <v>0</v>
          </cell>
          <cell r="J258">
            <v>0</v>
          </cell>
          <cell r="K258">
            <v>0</v>
          </cell>
          <cell r="L258">
            <v>0</v>
          </cell>
          <cell r="M258">
            <v>0</v>
          </cell>
          <cell r="N258">
            <v>0</v>
          </cell>
          <cell r="O258">
            <v>34</v>
          </cell>
          <cell r="P258">
            <v>36</v>
          </cell>
          <cell r="Q258">
            <v>35</v>
          </cell>
          <cell r="R258">
            <v>28</v>
          </cell>
          <cell r="S258">
            <v>30</v>
          </cell>
          <cell r="T258">
            <v>33</v>
          </cell>
          <cell r="U258">
            <v>8</v>
          </cell>
          <cell r="V258">
            <v>7</v>
          </cell>
          <cell r="W258">
            <v>18</v>
          </cell>
          <cell r="X258">
            <v>0</v>
          </cell>
          <cell r="Y258">
            <v>0</v>
          </cell>
          <cell r="Z258">
            <v>0</v>
          </cell>
          <cell r="AA258">
            <v>0</v>
          </cell>
          <cell r="AB258">
            <v>0</v>
          </cell>
          <cell r="AC258">
            <v>0</v>
          </cell>
          <cell r="AD258">
            <v>0</v>
          </cell>
          <cell r="AE258">
            <v>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v>
          </cell>
          <cell r="AZ258">
            <v>0</v>
          </cell>
          <cell r="BA258">
            <v>0</v>
          </cell>
          <cell r="BB258">
            <v>0</v>
          </cell>
          <cell r="BC258">
            <v>0</v>
          </cell>
          <cell r="BD258">
            <v>0</v>
          </cell>
          <cell r="BE258">
            <v>0</v>
          </cell>
          <cell r="BF258">
            <v>0</v>
          </cell>
          <cell r="BG258">
            <v>0</v>
          </cell>
          <cell r="BH258">
            <v>0</v>
          </cell>
          <cell r="BI258">
            <v>0</v>
          </cell>
          <cell r="BJ258">
            <v>0</v>
          </cell>
          <cell r="BK258">
            <v>0</v>
          </cell>
          <cell r="BL258">
            <v>0</v>
          </cell>
          <cell r="BM258">
            <v>0</v>
          </cell>
          <cell r="BN258">
            <v>229</v>
          </cell>
          <cell r="BO258">
            <v>229</v>
          </cell>
          <cell r="BP258">
            <v>229</v>
          </cell>
          <cell r="BQ258">
            <v>229</v>
          </cell>
          <cell r="BR258" t="str">
            <v>BBC</v>
          </cell>
        </row>
        <row r="259">
          <cell r="A259" t="str">
            <v>E5390</v>
          </cell>
          <cell r="B259">
            <v>3146</v>
          </cell>
          <cell r="C259" t="str">
            <v>Tattershall Holy Trinity CE Primary School</v>
          </cell>
          <cell r="D259" t="str">
            <v/>
          </cell>
          <cell r="E259">
            <v>3146</v>
          </cell>
          <cell r="F259">
            <v>0</v>
          </cell>
          <cell r="G259">
            <v>0</v>
          </cell>
          <cell r="H259">
            <v>0</v>
          </cell>
          <cell r="I259">
            <v>0</v>
          </cell>
          <cell r="J259">
            <v>0</v>
          </cell>
          <cell r="K259">
            <v>0</v>
          </cell>
          <cell r="L259">
            <v>0</v>
          </cell>
          <cell r="M259">
            <v>0</v>
          </cell>
          <cell r="N259">
            <v>0</v>
          </cell>
          <cell r="O259">
            <v>15</v>
          </cell>
          <cell r="P259">
            <v>16</v>
          </cell>
          <cell r="Q259">
            <v>16</v>
          </cell>
          <cell r="R259">
            <v>15</v>
          </cell>
          <cell r="S259">
            <v>13</v>
          </cell>
          <cell r="T259">
            <v>15</v>
          </cell>
          <cell r="U259">
            <v>4</v>
          </cell>
          <cell r="V259">
            <v>7</v>
          </cell>
          <cell r="W259">
            <v>5</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0</v>
          </cell>
          <cell r="AU259">
            <v>0</v>
          </cell>
          <cell r="AV259">
            <v>0</v>
          </cell>
          <cell r="AW259">
            <v>0</v>
          </cell>
          <cell r="AX259">
            <v>0</v>
          </cell>
          <cell r="AY259">
            <v>0</v>
          </cell>
          <cell r="AZ259">
            <v>0</v>
          </cell>
          <cell r="BA259">
            <v>0</v>
          </cell>
          <cell r="BB259">
            <v>0</v>
          </cell>
          <cell r="BC259">
            <v>0</v>
          </cell>
          <cell r="BD259">
            <v>0</v>
          </cell>
          <cell r="BE259">
            <v>0</v>
          </cell>
          <cell r="BF259">
            <v>0</v>
          </cell>
          <cell r="BG259">
            <v>0</v>
          </cell>
          <cell r="BH259">
            <v>0</v>
          </cell>
          <cell r="BI259">
            <v>0</v>
          </cell>
          <cell r="BJ259">
            <v>0</v>
          </cell>
          <cell r="BK259">
            <v>0</v>
          </cell>
          <cell r="BL259">
            <v>0</v>
          </cell>
          <cell r="BM259">
            <v>0</v>
          </cell>
          <cell r="BN259">
            <v>106</v>
          </cell>
          <cell r="BO259">
            <v>106</v>
          </cell>
          <cell r="BP259">
            <v>106</v>
          </cell>
          <cell r="BQ259">
            <v>106</v>
          </cell>
          <cell r="BR259" t="str">
            <v>ELDC</v>
          </cell>
        </row>
        <row r="260">
          <cell r="A260" t="str">
            <v>E5400</v>
          </cell>
          <cell r="B260">
            <v>2215</v>
          </cell>
          <cell r="C260" t="str">
            <v>The Tattershall Primary School</v>
          </cell>
          <cell r="D260" t="str">
            <v/>
          </cell>
          <cell r="E260">
            <v>2215</v>
          </cell>
          <cell r="F260">
            <v>0</v>
          </cell>
          <cell r="G260">
            <v>0</v>
          </cell>
          <cell r="H260">
            <v>0</v>
          </cell>
          <cell r="I260">
            <v>0</v>
          </cell>
          <cell r="J260">
            <v>0</v>
          </cell>
          <cell r="K260">
            <v>0</v>
          </cell>
          <cell r="L260">
            <v>0</v>
          </cell>
          <cell r="M260">
            <v>0</v>
          </cell>
          <cell r="N260">
            <v>0</v>
          </cell>
          <cell r="O260">
            <v>10</v>
          </cell>
          <cell r="P260">
            <v>20</v>
          </cell>
          <cell r="Q260">
            <v>16</v>
          </cell>
          <cell r="R260">
            <v>11</v>
          </cell>
          <cell r="S260">
            <v>11</v>
          </cell>
          <cell r="T260">
            <v>16</v>
          </cell>
          <cell r="U260">
            <v>5</v>
          </cell>
          <cell r="V260">
            <v>1</v>
          </cell>
          <cell r="W260">
            <v>5</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v>
          </cell>
          <cell r="BA260">
            <v>0</v>
          </cell>
          <cell r="BB260">
            <v>0</v>
          </cell>
          <cell r="BC260">
            <v>0</v>
          </cell>
          <cell r="BD260">
            <v>0</v>
          </cell>
          <cell r="BE260">
            <v>0</v>
          </cell>
          <cell r="BF260">
            <v>0</v>
          </cell>
          <cell r="BG260">
            <v>0</v>
          </cell>
          <cell r="BH260">
            <v>0</v>
          </cell>
          <cell r="BI260">
            <v>0</v>
          </cell>
          <cell r="BJ260">
            <v>0</v>
          </cell>
          <cell r="BK260">
            <v>0</v>
          </cell>
          <cell r="BL260">
            <v>0</v>
          </cell>
          <cell r="BM260">
            <v>0</v>
          </cell>
          <cell r="BN260">
            <v>95</v>
          </cell>
          <cell r="BO260">
            <v>95</v>
          </cell>
          <cell r="BP260">
            <v>95</v>
          </cell>
          <cell r="BQ260">
            <v>95</v>
          </cell>
          <cell r="BR260" t="str">
            <v>ELDC</v>
          </cell>
        </row>
        <row r="261">
          <cell r="A261" t="str">
            <v>E5410</v>
          </cell>
          <cell r="B261">
            <v>2197</v>
          </cell>
          <cell r="C261" t="str">
            <v>Tealby School</v>
          </cell>
          <cell r="D261" t="str">
            <v/>
          </cell>
          <cell r="E261">
            <v>2197</v>
          </cell>
          <cell r="F261">
            <v>0</v>
          </cell>
          <cell r="G261">
            <v>0</v>
          </cell>
          <cell r="H261">
            <v>0</v>
          </cell>
          <cell r="I261">
            <v>0</v>
          </cell>
          <cell r="J261">
            <v>0</v>
          </cell>
          <cell r="K261">
            <v>0</v>
          </cell>
          <cell r="L261">
            <v>0</v>
          </cell>
          <cell r="M261">
            <v>0</v>
          </cell>
          <cell r="N261">
            <v>0</v>
          </cell>
          <cell r="O261">
            <v>11</v>
          </cell>
          <cell r="P261">
            <v>8</v>
          </cell>
          <cell r="Q261">
            <v>11</v>
          </cell>
          <cell r="R261">
            <v>10</v>
          </cell>
          <cell r="S261">
            <v>8</v>
          </cell>
          <cell r="T261">
            <v>6</v>
          </cell>
          <cell r="U261">
            <v>2</v>
          </cell>
          <cell r="V261">
            <v>3</v>
          </cell>
          <cell r="W261">
            <v>4</v>
          </cell>
          <cell r="X261">
            <v>0</v>
          </cell>
          <cell r="Y261">
            <v>0</v>
          </cell>
          <cell r="Z261">
            <v>0</v>
          </cell>
          <cell r="AA261">
            <v>0</v>
          </cell>
          <cell r="AB261">
            <v>0</v>
          </cell>
          <cell r="AC261">
            <v>0</v>
          </cell>
          <cell r="AD261">
            <v>0</v>
          </cell>
          <cell r="AE261">
            <v>0</v>
          </cell>
          <cell r="AF261">
            <v>0</v>
          </cell>
          <cell r="AG261">
            <v>0</v>
          </cell>
          <cell r="AH261">
            <v>0</v>
          </cell>
          <cell r="AI261">
            <v>0</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v>
          </cell>
          <cell r="AZ261">
            <v>0</v>
          </cell>
          <cell r="BA261">
            <v>0</v>
          </cell>
          <cell r="BB261">
            <v>0</v>
          </cell>
          <cell r="BC261">
            <v>0</v>
          </cell>
          <cell r="BD261">
            <v>0</v>
          </cell>
          <cell r="BE261">
            <v>0</v>
          </cell>
          <cell r="BF261">
            <v>0</v>
          </cell>
          <cell r="BG261">
            <v>0</v>
          </cell>
          <cell r="BH261">
            <v>0</v>
          </cell>
          <cell r="BI261">
            <v>0</v>
          </cell>
          <cell r="BJ261">
            <v>0</v>
          </cell>
          <cell r="BK261">
            <v>0</v>
          </cell>
          <cell r="BL261">
            <v>0</v>
          </cell>
          <cell r="BM261">
            <v>0</v>
          </cell>
          <cell r="BN261">
            <v>63</v>
          </cell>
          <cell r="BO261">
            <v>63</v>
          </cell>
          <cell r="BP261">
            <v>63</v>
          </cell>
          <cell r="BQ261">
            <v>63</v>
          </cell>
          <cell r="BR261" t="str">
            <v>WLDC</v>
          </cell>
        </row>
        <row r="262">
          <cell r="A262" t="str">
            <v>E5420</v>
          </cell>
          <cell r="B262">
            <v>2198</v>
          </cell>
          <cell r="C262" t="str">
            <v>Tetford The Edward Richardson Primary School</v>
          </cell>
          <cell r="D262" t="str">
            <v/>
          </cell>
          <cell r="E262">
            <v>2198</v>
          </cell>
          <cell r="F262">
            <v>0</v>
          </cell>
          <cell r="G262">
            <v>0</v>
          </cell>
          <cell r="H262">
            <v>0</v>
          </cell>
          <cell r="I262">
            <v>0</v>
          </cell>
          <cell r="J262">
            <v>0</v>
          </cell>
          <cell r="K262">
            <v>0</v>
          </cell>
          <cell r="L262">
            <v>0</v>
          </cell>
          <cell r="M262">
            <v>0</v>
          </cell>
          <cell r="N262">
            <v>0</v>
          </cell>
          <cell r="O262">
            <v>17</v>
          </cell>
          <cell r="P262">
            <v>15</v>
          </cell>
          <cell r="Q262">
            <v>17</v>
          </cell>
          <cell r="R262">
            <v>14</v>
          </cell>
          <cell r="S262">
            <v>16</v>
          </cell>
          <cell r="T262">
            <v>14</v>
          </cell>
          <cell r="U262">
            <v>2</v>
          </cell>
          <cell r="V262">
            <v>2</v>
          </cell>
          <cell r="W262">
            <v>7</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v>
          </cell>
          <cell r="AS262">
            <v>0</v>
          </cell>
          <cell r="AT262">
            <v>0</v>
          </cell>
          <cell r="AU262">
            <v>0</v>
          </cell>
          <cell r="AV262">
            <v>0</v>
          </cell>
          <cell r="AW262">
            <v>0</v>
          </cell>
          <cell r="AX262">
            <v>0</v>
          </cell>
          <cell r="AY262">
            <v>0</v>
          </cell>
          <cell r="AZ262">
            <v>0</v>
          </cell>
          <cell r="BA262">
            <v>0</v>
          </cell>
          <cell r="BB262">
            <v>0</v>
          </cell>
          <cell r="BC262">
            <v>0</v>
          </cell>
          <cell r="BD262">
            <v>0</v>
          </cell>
          <cell r="BE262">
            <v>0</v>
          </cell>
          <cell r="BF262">
            <v>0</v>
          </cell>
          <cell r="BG262">
            <v>0</v>
          </cell>
          <cell r="BH262">
            <v>0</v>
          </cell>
          <cell r="BI262">
            <v>0</v>
          </cell>
          <cell r="BJ262">
            <v>0</v>
          </cell>
          <cell r="BK262">
            <v>0</v>
          </cell>
          <cell r="BL262">
            <v>0</v>
          </cell>
          <cell r="BM262">
            <v>0</v>
          </cell>
          <cell r="BN262">
            <v>104</v>
          </cell>
          <cell r="BO262">
            <v>104</v>
          </cell>
          <cell r="BP262">
            <v>104</v>
          </cell>
          <cell r="BQ262">
            <v>104</v>
          </cell>
          <cell r="BR262" t="str">
            <v>ELDC</v>
          </cell>
        </row>
        <row r="263">
          <cell r="A263" t="str">
            <v>E5430</v>
          </cell>
          <cell r="B263">
            <v>2199</v>
          </cell>
          <cell r="C263" t="str">
            <v>Tetney Primary School</v>
          </cell>
          <cell r="D263" t="str">
            <v/>
          </cell>
          <cell r="E263">
            <v>2199</v>
          </cell>
          <cell r="F263">
            <v>0</v>
          </cell>
          <cell r="G263">
            <v>0</v>
          </cell>
          <cell r="H263">
            <v>0</v>
          </cell>
          <cell r="I263">
            <v>0</v>
          </cell>
          <cell r="J263">
            <v>0</v>
          </cell>
          <cell r="K263">
            <v>0</v>
          </cell>
          <cell r="L263">
            <v>0</v>
          </cell>
          <cell r="M263">
            <v>0</v>
          </cell>
          <cell r="N263">
            <v>0</v>
          </cell>
          <cell r="O263">
            <v>25</v>
          </cell>
          <cell r="P263">
            <v>14</v>
          </cell>
          <cell r="Q263">
            <v>19</v>
          </cell>
          <cell r="R263">
            <v>18</v>
          </cell>
          <cell r="S263">
            <v>10</v>
          </cell>
          <cell r="T263">
            <v>14</v>
          </cell>
          <cell r="U263">
            <v>6</v>
          </cell>
          <cell r="V263">
            <v>6</v>
          </cell>
          <cell r="W263">
            <v>9</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v>
          </cell>
          <cell r="BN263">
            <v>121</v>
          </cell>
          <cell r="BO263">
            <v>121</v>
          </cell>
          <cell r="BP263">
            <v>121</v>
          </cell>
          <cell r="BQ263">
            <v>121</v>
          </cell>
          <cell r="BR263" t="str">
            <v>ELDC</v>
          </cell>
        </row>
        <row r="264">
          <cell r="A264" t="str">
            <v>E5440</v>
          </cell>
          <cell r="B264">
            <v>2220</v>
          </cell>
          <cell r="C264" t="str">
            <v>Theddlethorpe Primary School</v>
          </cell>
          <cell r="D264" t="str">
            <v/>
          </cell>
          <cell r="E264">
            <v>2220</v>
          </cell>
          <cell r="F264">
            <v>0</v>
          </cell>
          <cell r="G264">
            <v>0</v>
          </cell>
          <cell r="H264">
            <v>0</v>
          </cell>
          <cell r="I264">
            <v>0</v>
          </cell>
          <cell r="J264">
            <v>0</v>
          </cell>
          <cell r="K264">
            <v>0</v>
          </cell>
          <cell r="L264">
            <v>0</v>
          </cell>
          <cell r="M264">
            <v>0</v>
          </cell>
          <cell r="N264">
            <v>0</v>
          </cell>
          <cell r="O264">
            <v>10</v>
          </cell>
          <cell r="P264">
            <v>16</v>
          </cell>
          <cell r="Q264">
            <v>13</v>
          </cell>
          <cell r="R264">
            <v>10</v>
          </cell>
          <cell r="S264">
            <v>8</v>
          </cell>
          <cell r="T264">
            <v>6</v>
          </cell>
          <cell r="U264">
            <v>6</v>
          </cell>
          <cell r="V264">
            <v>2</v>
          </cell>
          <cell r="W264">
            <v>4</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v>
          </cell>
          <cell r="BM264">
            <v>0</v>
          </cell>
          <cell r="BN264">
            <v>75</v>
          </cell>
          <cell r="BO264">
            <v>75</v>
          </cell>
          <cell r="BP264">
            <v>75</v>
          </cell>
          <cell r="BQ264">
            <v>75</v>
          </cell>
          <cell r="BR264" t="str">
            <v>ELDC</v>
          </cell>
        </row>
        <row r="265">
          <cell r="A265" t="str">
            <v>E5450</v>
          </cell>
          <cell r="B265">
            <v>3068</v>
          </cell>
          <cell r="C265" t="str">
            <v>Thorpe-on-the-Hill St Michael's CE Primary School</v>
          </cell>
          <cell r="D265" t="str">
            <v/>
          </cell>
          <cell r="E265">
            <v>3068</v>
          </cell>
          <cell r="F265">
            <v>0</v>
          </cell>
          <cell r="G265">
            <v>0</v>
          </cell>
          <cell r="H265">
            <v>0</v>
          </cell>
          <cell r="I265">
            <v>0</v>
          </cell>
          <cell r="J265">
            <v>0</v>
          </cell>
          <cell r="K265">
            <v>0</v>
          </cell>
          <cell r="L265">
            <v>0</v>
          </cell>
          <cell r="M265">
            <v>0</v>
          </cell>
          <cell r="N265">
            <v>0</v>
          </cell>
          <cell r="O265">
            <v>13</v>
          </cell>
          <cell r="P265">
            <v>18</v>
          </cell>
          <cell r="Q265">
            <v>24</v>
          </cell>
          <cell r="R265">
            <v>25</v>
          </cell>
          <cell r="S265">
            <v>16</v>
          </cell>
          <cell r="T265">
            <v>18</v>
          </cell>
          <cell r="U265">
            <v>8</v>
          </cell>
          <cell r="V265">
            <v>7</v>
          </cell>
          <cell r="W265">
            <v>8</v>
          </cell>
          <cell r="X265">
            <v>2</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0</v>
          </cell>
          <cell r="AU265">
            <v>0</v>
          </cell>
          <cell r="AV265">
            <v>0</v>
          </cell>
          <cell r="AW265">
            <v>0</v>
          </cell>
          <cell r="AX265">
            <v>0</v>
          </cell>
          <cell r="AY265">
            <v>0</v>
          </cell>
          <cell r="AZ265">
            <v>0</v>
          </cell>
          <cell r="BA265">
            <v>0</v>
          </cell>
          <cell r="BB265">
            <v>0</v>
          </cell>
          <cell r="BC265">
            <v>0</v>
          </cell>
          <cell r="BD265">
            <v>0</v>
          </cell>
          <cell r="BE265">
            <v>0</v>
          </cell>
          <cell r="BF265">
            <v>0</v>
          </cell>
          <cell r="BG265">
            <v>0</v>
          </cell>
          <cell r="BH265">
            <v>0</v>
          </cell>
          <cell r="BI265">
            <v>0</v>
          </cell>
          <cell r="BJ265">
            <v>0</v>
          </cell>
          <cell r="BK265">
            <v>0</v>
          </cell>
          <cell r="BL265">
            <v>0</v>
          </cell>
          <cell r="BM265">
            <v>0</v>
          </cell>
          <cell r="BN265">
            <v>139</v>
          </cell>
          <cell r="BO265">
            <v>139</v>
          </cell>
          <cell r="BP265">
            <v>139</v>
          </cell>
          <cell r="BQ265">
            <v>139</v>
          </cell>
          <cell r="BR265" t="str">
            <v>NKDC</v>
          </cell>
        </row>
        <row r="266">
          <cell r="A266" t="str">
            <v>E5470</v>
          </cell>
          <cell r="B266">
            <v>2046</v>
          </cell>
          <cell r="C266" t="str">
            <v>Thurlby Community Primary School</v>
          </cell>
          <cell r="D266" t="str">
            <v/>
          </cell>
          <cell r="E266">
            <v>2046</v>
          </cell>
          <cell r="F266">
            <v>0</v>
          </cell>
          <cell r="G266">
            <v>0</v>
          </cell>
          <cell r="H266">
            <v>0</v>
          </cell>
          <cell r="I266">
            <v>0</v>
          </cell>
          <cell r="J266">
            <v>0</v>
          </cell>
          <cell r="K266">
            <v>0</v>
          </cell>
          <cell r="L266">
            <v>0</v>
          </cell>
          <cell r="M266">
            <v>0</v>
          </cell>
          <cell r="N266">
            <v>0</v>
          </cell>
          <cell r="O266">
            <v>34</v>
          </cell>
          <cell r="P266">
            <v>30</v>
          </cell>
          <cell r="Q266">
            <v>31</v>
          </cell>
          <cell r="R266">
            <v>30</v>
          </cell>
          <cell r="S266">
            <v>24</v>
          </cell>
          <cell r="T266">
            <v>26</v>
          </cell>
          <cell r="U266">
            <v>10</v>
          </cell>
          <cell r="V266">
            <v>7</v>
          </cell>
          <cell r="W266">
            <v>10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202</v>
          </cell>
          <cell r="BO266">
            <v>202</v>
          </cell>
          <cell r="BP266">
            <v>202</v>
          </cell>
          <cell r="BQ266">
            <v>202</v>
          </cell>
          <cell r="BR266" t="str">
            <v>SKDC</v>
          </cell>
        </row>
        <row r="267">
          <cell r="A267" t="str">
            <v>E5480</v>
          </cell>
          <cell r="B267">
            <v>2201</v>
          </cell>
          <cell r="C267" t="str">
            <v>Toynton All Saints Primary School</v>
          </cell>
          <cell r="D267" t="str">
            <v/>
          </cell>
          <cell r="E267">
            <v>2201</v>
          </cell>
          <cell r="F267">
            <v>0</v>
          </cell>
          <cell r="G267">
            <v>0</v>
          </cell>
          <cell r="H267">
            <v>0</v>
          </cell>
          <cell r="I267">
            <v>0</v>
          </cell>
          <cell r="J267">
            <v>0</v>
          </cell>
          <cell r="K267">
            <v>0</v>
          </cell>
          <cell r="L267">
            <v>0</v>
          </cell>
          <cell r="M267">
            <v>0</v>
          </cell>
          <cell r="N267">
            <v>0</v>
          </cell>
          <cell r="O267">
            <v>13</v>
          </cell>
          <cell r="P267">
            <v>15</v>
          </cell>
          <cell r="Q267">
            <v>12</v>
          </cell>
          <cell r="R267">
            <v>7</v>
          </cell>
          <cell r="S267">
            <v>8</v>
          </cell>
          <cell r="T267">
            <v>7</v>
          </cell>
          <cell r="U267">
            <v>2</v>
          </cell>
          <cell r="V267">
            <v>1</v>
          </cell>
          <cell r="W267">
            <v>2</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67</v>
          </cell>
          <cell r="BO267">
            <v>67</v>
          </cell>
          <cell r="BP267">
            <v>67</v>
          </cell>
          <cell r="BQ267">
            <v>67</v>
          </cell>
          <cell r="BR267" t="str">
            <v>ELDC</v>
          </cell>
        </row>
        <row r="268">
          <cell r="A268" t="str">
            <v>E5500</v>
          </cell>
          <cell r="B268">
            <v>3340</v>
          </cell>
          <cell r="C268" t="str">
            <v>Tydd St Mary CE Primary School</v>
          </cell>
          <cell r="D268" t="str">
            <v/>
          </cell>
          <cell r="E268">
            <v>3340</v>
          </cell>
          <cell r="F268">
            <v>0</v>
          </cell>
          <cell r="G268">
            <v>0</v>
          </cell>
          <cell r="H268">
            <v>0</v>
          </cell>
          <cell r="I268">
            <v>0</v>
          </cell>
          <cell r="J268">
            <v>0</v>
          </cell>
          <cell r="K268">
            <v>0</v>
          </cell>
          <cell r="L268">
            <v>0</v>
          </cell>
          <cell r="M268">
            <v>0</v>
          </cell>
          <cell r="N268">
            <v>0</v>
          </cell>
          <cell r="O268">
            <v>13</v>
          </cell>
          <cell r="P268">
            <v>12</v>
          </cell>
          <cell r="Q268">
            <v>10</v>
          </cell>
          <cell r="R268">
            <v>14</v>
          </cell>
          <cell r="S268">
            <v>7</v>
          </cell>
          <cell r="T268">
            <v>16</v>
          </cell>
          <cell r="U268">
            <v>4</v>
          </cell>
          <cell r="V268">
            <v>5</v>
          </cell>
          <cell r="W268">
            <v>4</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cell r="AS268">
            <v>0</v>
          </cell>
          <cell r="AT268">
            <v>0</v>
          </cell>
          <cell r="AU268">
            <v>0</v>
          </cell>
          <cell r="AV268">
            <v>0</v>
          </cell>
          <cell r="AW268">
            <v>0</v>
          </cell>
          <cell r="AX268">
            <v>0</v>
          </cell>
          <cell r="AY268">
            <v>0</v>
          </cell>
          <cell r="AZ268">
            <v>0</v>
          </cell>
          <cell r="BA268">
            <v>0</v>
          </cell>
          <cell r="BB268">
            <v>0</v>
          </cell>
          <cell r="BC268">
            <v>0</v>
          </cell>
          <cell r="BD268">
            <v>0</v>
          </cell>
          <cell r="BE268">
            <v>0</v>
          </cell>
          <cell r="BF268">
            <v>0</v>
          </cell>
          <cell r="BG268">
            <v>0</v>
          </cell>
          <cell r="BH268">
            <v>0</v>
          </cell>
          <cell r="BI268">
            <v>0</v>
          </cell>
          <cell r="BJ268">
            <v>0</v>
          </cell>
          <cell r="BK268">
            <v>0</v>
          </cell>
          <cell r="BL268">
            <v>0</v>
          </cell>
          <cell r="BM268">
            <v>0</v>
          </cell>
          <cell r="BN268">
            <v>85</v>
          </cell>
          <cell r="BO268">
            <v>85</v>
          </cell>
          <cell r="BP268">
            <v>85</v>
          </cell>
          <cell r="BQ268">
            <v>85</v>
          </cell>
          <cell r="BR268" t="str">
            <v>SHDC</v>
          </cell>
        </row>
        <row r="269">
          <cell r="A269" t="str">
            <v>E5530</v>
          </cell>
          <cell r="B269">
            <v>3070</v>
          </cell>
          <cell r="C269" t="str">
            <v>Uffington CE Primary School</v>
          </cell>
          <cell r="D269" t="str">
            <v/>
          </cell>
          <cell r="E269">
            <v>3070</v>
          </cell>
          <cell r="F269">
            <v>0</v>
          </cell>
          <cell r="G269">
            <v>0</v>
          </cell>
          <cell r="H269">
            <v>0</v>
          </cell>
          <cell r="I269">
            <v>0</v>
          </cell>
          <cell r="J269">
            <v>0</v>
          </cell>
          <cell r="K269">
            <v>0</v>
          </cell>
          <cell r="L269">
            <v>0</v>
          </cell>
          <cell r="M269">
            <v>0</v>
          </cell>
          <cell r="N269">
            <v>0</v>
          </cell>
          <cell r="O269">
            <v>9</v>
          </cell>
          <cell r="P269">
            <v>11</v>
          </cell>
          <cell r="Q269">
            <v>15</v>
          </cell>
          <cell r="R269">
            <v>14</v>
          </cell>
          <cell r="S269">
            <v>12</v>
          </cell>
          <cell r="T269">
            <v>8</v>
          </cell>
          <cell r="U269">
            <v>7</v>
          </cell>
          <cell r="V269">
            <v>1</v>
          </cell>
          <cell r="W269">
            <v>6</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v>
          </cell>
          <cell r="BF269">
            <v>0</v>
          </cell>
          <cell r="BG269">
            <v>0</v>
          </cell>
          <cell r="BH269">
            <v>0</v>
          </cell>
          <cell r="BI269">
            <v>0</v>
          </cell>
          <cell r="BJ269">
            <v>0</v>
          </cell>
          <cell r="BK269">
            <v>0</v>
          </cell>
          <cell r="BL269">
            <v>0</v>
          </cell>
          <cell r="BM269">
            <v>0</v>
          </cell>
          <cell r="BN269">
            <v>83</v>
          </cell>
          <cell r="BO269">
            <v>83</v>
          </cell>
          <cell r="BP269">
            <v>83</v>
          </cell>
          <cell r="BQ269">
            <v>83</v>
          </cell>
          <cell r="BR269" t="str">
            <v>SKDC</v>
          </cell>
        </row>
        <row r="270">
          <cell r="A270" t="str">
            <v>E5540</v>
          </cell>
          <cell r="B270">
            <v>2202</v>
          </cell>
          <cell r="C270" t="str">
            <v>Utterby Primary School</v>
          </cell>
          <cell r="D270" t="str">
            <v/>
          </cell>
          <cell r="E270">
            <v>2202</v>
          </cell>
          <cell r="F270">
            <v>0</v>
          </cell>
          <cell r="G270">
            <v>0</v>
          </cell>
          <cell r="H270">
            <v>0</v>
          </cell>
          <cell r="I270">
            <v>0</v>
          </cell>
          <cell r="J270">
            <v>0</v>
          </cell>
          <cell r="K270">
            <v>0</v>
          </cell>
          <cell r="L270">
            <v>0</v>
          </cell>
          <cell r="M270">
            <v>0</v>
          </cell>
          <cell r="N270">
            <v>0</v>
          </cell>
          <cell r="O270">
            <v>4</v>
          </cell>
          <cell r="P270">
            <v>7</v>
          </cell>
          <cell r="Q270">
            <v>10</v>
          </cell>
          <cell r="R270">
            <v>7</v>
          </cell>
          <cell r="S270">
            <v>6</v>
          </cell>
          <cell r="T270">
            <v>4</v>
          </cell>
          <cell r="U270">
            <v>1</v>
          </cell>
          <cell r="V270">
            <v>1</v>
          </cell>
          <cell r="W270">
            <v>4</v>
          </cell>
          <cell r="X270">
            <v>3</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47</v>
          </cell>
          <cell r="BO270">
            <v>47</v>
          </cell>
          <cell r="BP270">
            <v>47</v>
          </cell>
          <cell r="BQ270">
            <v>47</v>
          </cell>
          <cell r="BR270" t="str">
            <v>ELDC</v>
          </cell>
        </row>
        <row r="271">
          <cell r="A271" t="str">
            <v>E5560</v>
          </cell>
          <cell r="B271">
            <v>2203</v>
          </cell>
          <cell r="C271" t="str">
            <v>Waddingham Primary School</v>
          </cell>
          <cell r="D271" t="str">
            <v/>
          </cell>
          <cell r="E271">
            <v>2203</v>
          </cell>
          <cell r="F271">
            <v>0</v>
          </cell>
          <cell r="G271">
            <v>0</v>
          </cell>
          <cell r="H271">
            <v>0</v>
          </cell>
          <cell r="I271">
            <v>0</v>
          </cell>
          <cell r="J271">
            <v>0</v>
          </cell>
          <cell r="K271">
            <v>0</v>
          </cell>
          <cell r="L271">
            <v>0</v>
          </cell>
          <cell r="M271">
            <v>0</v>
          </cell>
          <cell r="N271">
            <v>0</v>
          </cell>
          <cell r="O271">
            <v>11</v>
          </cell>
          <cell r="P271">
            <v>10</v>
          </cell>
          <cell r="Q271">
            <v>11</v>
          </cell>
          <cell r="R271">
            <v>8</v>
          </cell>
          <cell r="S271">
            <v>11</v>
          </cell>
          <cell r="T271">
            <v>13</v>
          </cell>
          <cell r="U271">
            <v>1</v>
          </cell>
          <cell r="V271">
            <v>0</v>
          </cell>
          <cell r="W271">
            <v>3</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v>
          </cell>
          <cell r="BD271">
            <v>0</v>
          </cell>
          <cell r="BE271">
            <v>0</v>
          </cell>
          <cell r="BF271">
            <v>0</v>
          </cell>
          <cell r="BG271">
            <v>0</v>
          </cell>
          <cell r="BH271">
            <v>0</v>
          </cell>
          <cell r="BI271">
            <v>0</v>
          </cell>
          <cell r="BJ271">
            <v>0</v>
          </cell>
          <cell r="BK271">
            <v>0</v>
          </cell>
          <cell r="BL271">
            <v>0</v>
          </cell>
          <cell r="BM271">
            <v>0</v>
          </cell>
          <cell r="BN271">
            <v>68</v>
          </cell>
          <cell r="BO271">
            <v>68</v>
          </cell>
          <cell r="BP271">
            <v>68</v>
          </cell>
          <cell r="BQ271">
            <v>68</v>
          </cell>
          <cell r="BR271" t="str">
            <v>WLDC</v>
          </cell>
        </row>
        <row r="272">
          <cell r="A272" t="str">
            <v>E5570</v>
          </cell>
          <cell r="B272">
            <v>2061</v>
          </cell>
          <cell r="C272" t="str">
            <v>Waddington Redwood Primary School</v>
          </cell>
          <cell r="D272" t="str">
            <v/>
          </cell>
          <cell r="E272">
            <v>2061</v>
          </cell>
          <cell r="F272">
            <v>0</v>
          </cell>
          <cell r="G272">
            <v>0</v>
          </cell>
          <cell r="H272">
            <v>0</v>
          </cell>
          <cell r="I272">
            <v>0</v>
          </cell>
          <cell r="J272">
            <v>0</v>
          </cell>
          <cell r="K272">
            <v>0</v>
          </cell>
          <cell r="L272">
            <v>0</v>
          </cell>
          <cell r="M272">
            <v>0</v>
          </cell>
          <cell r="N272">
            <v>0</v>
          </cell>
          <cell r="O272">
            <v>42</v>
          </cell>
          <cell r="P272">
            <v>45</v>
          </cell>
          <cell r="Q272">
            <v>45</v>
          </cell>
          <cell r="R272">
            <v>29</v>
          </cell>
          <cell r="S272">
            <v>40</v>
          </cell>
          <cell r="T272">
            <v>46</v>
          </cell>
          <cell r="U272">
            <v>14</v>
          </cell>
          <cell r="V272">
            <v>6</v>
          </cell>
          <cell r="W272">
            <v>16</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283</v>
          </cell>
          <cell r="BO272">
            <v>283</v>
          </cell>
          <cell r="BP272">
            <v>283</v>
          </cell>
          <cell r="BQ272">
            <v>283</v>
          </cell>
          <cell r="BR272" t="str">
            <v>NKDC</v>
          </cell>
        </row>
        <row r="273">
          <cell r="A273" t="str">
            <v>E5580</v>
          </cell>
          <cell r="B273">
            <v>2240</v>
          </cell>
          <cell r="C273" t="str">
            <v>Waddington All Saints Primary School</v>
          </cell>
          <cell r="D273" t="str">
            <v/>
          </cell>
          <cell r="E273">
            <v>2240</v>
          </cell>
          <cell r="F273">
            <v>0</v>
          </cell>
          <cell r="G273">
            <v>0</v>
          </cell>
          <cell r="H273">
            <v>0</v>
          </cell>
          <cell r="I273">
            <v>0</v>
          </cell>
          <cell r="J273">
            <v>0</v>
          </cell>
          <cell r="K273">
            <v>0</v>
          </cell>
          <cell r="L273">
            <v>0</v>
          </cell>
          <cell r="M273">
            <v>0</v>
          </cell>
          <cell r="N273">
            <v>0</v>
          </cell>
          <cell r="O273">
            <v>61</v>
          </cell>
          <cell r="P273">
            <v>57</v>
          </cell>
          <cell r="Q273">
            <v>59</v>
          </cell>
          <cell r="R273">
            <v>46</v>
          </cell>
          <cell r="S273">
            <v>50</v>
          </cell>
          <cell r="T273">
            <v>50</v>
          </cell>
          <cell r="U273">
            <v>16</v>
          </cell>
          <cell r="V273">
            <v>12</v>
          </cell>
          <cell r="W273">
            <v>21</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v>
          </cell>
          <cell r="BJ273">
            <v>0</v>
          </cell>
          <cell r="BK273">
            <v>0</v>
          </cell>
          <cell r="BL273">
            <v>0</v>
          </cell>
          <cell r="BM273">
            <v>0</v>
          </cell>
          <cell r="BN273">
            <v>372</v>
          </cell>
          <cell r="BO273">
            <v>372</v>
          </cell>
          <cell r="BP273">
            <v>372</v>
          </cell>
          <cell r="BQ273">
            <v>372</v>
          </cell>
          <cell r="BR273" t="str">
            <v>NKDC</v>
          </cell>
        </row>
        <row r="274">
          <cell r="A274" t="str">
            <v>E5600</v>
          </cell>
          <cell r="B274">
            <v>5201</v>
          </cell>
          <cell r="C274" t="str">
            <v>Wainfleet Magdalen CE/Methodist School</v>
          </cell>
          <cell r="D274" t="str">
            <v/>
          </cell>
          <cell r="E274">
            <v>5201</v>
          </cell>
          <cell r="F274">
            <v>0</v>
          </cell>
          <cell r="G274">
            <v>0</v>
          </cell>
          <cell r="H274">
            <v>0</v>
          </cell>
          <cell r="I274">
            <v>0</v>
          </cell>
          <cell r="J274">
            <v>0</v>
          </cell>
          <cell r="K274">
            <v>0</v>
          </cell>
          <cell r="L274">
            <v>0</v>
          </cell>
          <cell r="M274">
            <v>0</v>
          </cell>
          <cell r="N274">
            <v>0</v>
          </cell>
          <cell r="O274">
            <v>35</v>
          </cell>
          <cell r="P274">
            <v>38</v>
          </cell>
          <cell r="Q274">
            <v>34</v>
          </cell>
          <cell r="R274">
            <v>21</v>
          </cell>
          <cell r="S274">
            <v>24</v>
          </cell>
          <cell r="T274">
            <v>30</v>
          </cell>
          <cell r="U274">
            <v>6</v>
          </cell>
          <cell r="V274">
            <v>6</v>
          </cell>
          <cell r="W274">
            <v>16</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v>
          </cell>
          <cell r="BD274">
            <v>0</v>
          </cell>
          <cell r="BE274">
            <v>0</v>
          </cell>
          <cell r="BF274">
            <v>0</v>
          </cell>
          <cell r="BG274">
            <v>0</v>
          </cell>
          <cell r="BH274">
            <v>0</v>
          </cell>
          <cell r="BI274">
            <v>0</v>
          </cell>
          <cell r="BJ274">
            <v>0</v>
          </cell>
          <cell r="BK274">
            <v>0</v>
          </cell>
          <cell r="BL274">
            <v>0</v>
          </cell>
          <cell r="BM274">
            <v>0</v>
          </cell>
          <cell r="BN274">
            <v>210</v>
          </cell>
          <cell r="BO274">
            <v>210</v>
          </cell>
          <cell r="BP274">
            <v>210</v>
          </cell>
          <cell r="BQ274">
            <v>210</v>
          </cell>
          <cell r="BR274" t="str">
            <v>ELDC</v>
          </cell>
        </row>
        <row r="275">
          <cell r="A275" t="str">
            <v>E5640</v>
          </cell>
          <cell r="B275">
            <v>2050</v>
          </cell>
          <cell r="C275" t="str">
            <v>Walcott Primary School</v>
          </cell>
          <cell r="D275" t="str">
            <v/>
          </cell>
          <cell r="E275">
            <v>2050</v>
          </cell>
          <cell r="F275">
            <v>0</v>
          </cell>
          <cell r="G275">
            <v>0</v>
          </cell>
          <cell r="H275">
            <v>0</v>
          </cell>
          <cell r="I275">
            <v>0</v>
          </cell>
          <cell r="J275">
            <v>0</v>
          </cell>
          <cell r="K275">
            <v>0</v>
          </cell>
          <cell r="L275">
            <v>0</v>
          </cell>
          <cell r="M275">
            <v>0</v>
          </cell>
          <cell r="N275">
            <v>0</v>
          </cell>
          <cell r="O275">
            <v>14</v>
          </cell>
          <cell r="P275">
            <v>11</v>
          </cell>
          <cell r="Q275">
            <v>11</v>
          </cell>
          <cell r="R275">
            <v>13</v>
          </cell>
          <cell r="S275">
            <v>13</v>
          </cell>
          <cell r="T275">
            <v>9</v>
          </cell>
          <cell r="U275">
            <v>5</v>
          </cell>
          <cell r="V275">
            <v>3</v>
          </cell>
          <cell r="W275">
            <v>2</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v>
          </cell>
          <cell r="BI275">
            <v>0</v>
          </cell>
          <cell r="BJ275">
            <v>0</v>
          </cell>
          <cell r="BK275">
            <v>0</v>
          </cell>
          <cell r="BL275">
            <v>0</v>
          </cell>
          <cell r="BM275">
            <v>0</v>
          </cell>
          <cell r="BN275">
            <v>81</v>
          </cell>
          <cell r="BO275">
            <v>81</v>
          </cell>
          <cell r="BP275">
            <v>81</v>
          </cell>
          <cell r="BQ275">
            <v>81</v>
          </cell>
          <cell r="BR275" t="str">
            <v>NKDC</v>
          </cell>
        </row>
        <row r="276">
          <cell r="A276" t="str">
            <v>E5670</v>
          </cell>
          <cell r="B276">
            <v>3071</v>
          </cell>
          <cell r="C276" t="str">
            <v>Welbourn CE Primary School</v>
          </cell>
          <cell r="D276" t="str">
            <v/>
          </cell>
          <cell r="E276">
            <v>3071</v>
          </cell>
          <cell r="F276">
            <v>0</v>
          </cell>
          <cell r="G276">
            <v>0</v>
          </cell>
          <cell r="H276">
            <v>0</v>
          </cell>
          <cell r="I276">
            <v>0</v>
          </cell>
          <cell r="J276">
            <v>0</v>
          </cell>
          <cell r="K276">
            <v>0</v>
          </cell>
          <cell r="L276">
            <v>0</v>
          </cell>
          <cell r="M276">
            <v>0</v>
          </cell>
          <cell r="N276">
            <v>0</v>
          </cell>
          <cell r="O276">
            <v>15</v>
          </cell>
          <cell r="P276">
            <v>6</v>
          </cell>
          <cell r="Q276">
            <v>14</v>
          </cell>
          <cell r="R276">
            <v>9</v>
          </cell>
          <cell r="S276">
            <v>7</v>
          </cell>
          <cell r="T276">
            <v>6</v>
          </cell>
          <cell r="U276">
            <v>3</v>
          </cell>
          <cell r="V276">
            <v>1</v>
          </cell>
          <cell r="W276">
            <v>3</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64</v>
          </cell>
          <cell r="BO276">
            <v>64</v>
          </cell>
          <cell r="BP276">
            <v>64</v>
          </cell>
          <cell r="BQ276">
            <v>64</v>
          </cell>
          <cell r="BR276" t="str">
            <v>NKDC</v>
          </cell>
        </row>
        <row r="277">
          <cell r="A277" t="str">
            <v>E5680</v>
          </cell>
          <cell r="B277">
            <v>5212</v>
          </cell>
          <cell r="C277" t="str">
            <v>Washingborough Foundation Primary School</v>
          </cell>
          <cell r="D277" t="str">
            <v/>
          </cell>
          <cell r="E277">
            <v>5212</v>
          </cell>
          <cell r="F277">
            <v>0</v>
          </cell>
          <cell r="G277">
            <v>0</v>
          </cell>
          <cell r="H277">
            <v>0</v>
          </cell>
          <cell r="I277">
            <v>0</v>
          </cell>
          <cell r="J277">
            <v>0</v>
          </cell>
          <cell r="K277">
            <v>0</v>
          </cell>
          <cell r="L277">
            <v>0</v>
          </cell>
          <cell r="M277">
            <v>0</v>
          </cell>
          <cell r="N277">
            <v>0</v>
          </cell>
          <cell r="O277">
            <v>47</v>
          </cell>
          <cell r="P277">
            <v>45</v>
          </cell>
          <cell r="Q277">
            <v>30</v>
          </cell>
          <cell r="R277">
            <v>41</v>
          </cell>
          <cell r="S277">
            <v>32</v>
          </cell>
          <cell r="T277">
            <v>33</v>
          </cell>
          <cell r="U277">
            <v>14</v>
          </cell>
          <cell r="V277">
            <v>12</v>
          </cell>
          <cell r="W277">
            <v>19</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7</v>
          </cell>
          <cell r="BK277">
            <v>7</v>
          </cell>
          <cell r="BL277">
            <v>7</v>
          </cell>
          <cell r="BM277">
            <v>0</v>
          </cell>
          <cell r="BN277">
            <v>294</v>
          </cell>
          <cell r="BO277">
            <v>283.5</v>
          </cell>
          <cell r="BP277">
            <v>273</v>
          </cell>
          <cell r="BQ277">
            <v>273</v>
          </cell>
          <cell r="BR277" t="str">
            <v>NKDC</v>
          </cell>
        </row>
        <row r="278">
          <cell r="A278" t="str">
            <v>E5690</v>
          </cell>
          <cell r="B278">
            <v>3158</v>
          </cell>
          <cell r="C278" t="str">
            <v>Welton St Mary's CE Primary School</v>
          </cell>
          <cell r="D278" t="str">
            <v/>
          </cell>
          <cell r="E278">
            <v>3158</v>
          </cell>
          <cell r="F278">
            <v>0</v>
          </cell>
          <cell r="G278">
            <v>0</v>
          </cell>
          <cell r="H278">
            <v>0</v>
          </cell>
          <cell r="I278">
            <v>0</v>
          </cell>
          <cell r="J278">
            <v>0</v>
          </cell>
          <cell r="K278">
            <v>0</v>
          </cell>
          <cell r="L278">
            <v>0</v>
          </cell>
          <cell r="M278">
            <v>0</v>
          </cell>
          <cell r="N278">
            <v>0</v>
          </cell>
          <cell r="O278">
            <v>61</v>
          </cell>
          <cell r="P278">
            <v>60</v>
          </cell>
          <cell r="Q278">
            <v>61</v>
          </cell>
          <cell r="R278">
            <v>60</v>
          </cell>
          <cell r="S278">
            <v>60</v>
          </cell>
          <cell r="T278">
            <v>57</v>
          </cell>
          <cell r="U278">
            <v>20</v>
          </cell>
          <cell r="V278">
            <v>18</v>
          </cell>
          <cell r="W278">
            <v>11</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408</v>
          </cell>
          <cell r="BO278">
            <v>408</v>
          </cell>
          <cell r="BP278">
            <v>408</v>
          </cell>
          <cell r="BQ278">
            <v>408</v>
          </cell>
          <cell r="BR278" t="str">
            <v>WLDC</v>
          </cell>
        </row>
        <row r="279">
          <cell r="A279" t="str">
            <v>E5730</v>
          </cell>
          <cell r="B279">
            <v>3096</v>
          </cell>
          <cell r="C279" t="str">
            <v>Weston Hills CE Primary School</v>
          </cell>
          <cell r="D279" t="str">
            <v/>
          </cell>
          <cell r="E279">
            <v>3096</v>
          </cell>
          <cell r="F279">
            <v>0</v>
          </cell>
          <cell r="G279">
            <v>0</v>
          </cell>
          <cell r="H279">
            <v>0</v>
          </cell>
          <cell r="I279">
            <v>0</v>
          </cell>
          <cell r="J279">
            <v>0</v>
          </cell>
          <cell r="K279">
            <v>0</v>
          </cell>
          <cell r="L279">
            <v>0</v>
          </cell>
          <cell r="M279">
            <v>0</v>
          </cell>
          <cell r="N279">
            <v>0</v>
          </cell>
          <cell r="O279">
            <v>23</v>
          </cell>
          <cell r="P279">
            <v>26</v>
          </cell>
          <cell r="Q279">
            <v>21</v>
          </cell>
          <cell r="R279">
            <v>21</v>
          </cell>
          <cell r="S279">
            <v>22</v>
          </cell>
          <cell r="T279">
            <v>15</v>
          </cell>
          <cell r="U279">
            <v>9</v>
          </cell>
          <cell r="V279">
            <v>5</v>
          </cell>
          <cell r="W279">
            <v>7</v>
          </cell>
          <cell r="X279">
            <v>0</v>
          </cell>
          <cell r="Y279">
            <v>0</v>
          </cell>
          <cell r="Z279">
            <v>0</v>
          </cell>
          <cell r="AA279">
            <v>0</v>
          </cell>
          <cell r="AB279">
            <v>0</v>
          </cell>
          <cell r="AC279">
            <v>0</v>
          </cell>
          <cell r="AD279">
            <v>0</v>
          </cell>
          <cell r="AE279">
            <v>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149</v>
          </cell>
          <cell r="BO279">
            <v>149</v>
          </cell>
          <cell r="BP279">
            <v>149</v>
          </cell>
          <cell r="BQ279">
            <v>149</v>
          </cell>
          <cell r="BR279" t="str">
            <v>SHDC</v>
          </cell>
        </row>
        <row r="280">
          <cell r="A280" t="str">
            <v>E5740</v>
          </cell>
          <cell r="B280">
            <v>3100</v>
          </cell>
          <cell r="C280" t="str">
            <v>Weston St Mary CE Primary School</v>
          </cell>
          <cell r="D280" t="str">
            <v/>
          </cell>
          <cell r="E280">
            <v>3100</v>
          </cell>
          <cell r="F280">
            <v>0</v>
          </cell>
          <cell r="G280">
            <v>0</v>
          </cell>
          <cell r="H280">
            <v>0</v>
          </cell>
          <cell r="I280">
            <v>0</v>
          </cell>
          <cell r="J280">
            <v>0</v>
          </cell>
          <cell r="K280">
            <v>0</v>
          </cell>
          <cell r="L280">
            <v>0</v>
          </cell>
          <cell r="M280">
            <v>0</v>
          </cell>
          <cell r="N280">
            <v>0</v>
          </cell>
          <cell r="O280">
            <v>8</v>
          </cell>
          <cell r="P280">
            <v>9</v>
          </cell>
          <cell r="Q280">
            <v>1</v>
          </cell>
          <cell r="R280">
            <v>7</v>
          </cell>
          <cell r="S280">
            <v>6</v>
          </cell>
          <cell r="T280">
            <v>4</v>
          </cell>
          <cell r="U280">
            <v>1</v>
          </cell>
          <cell r="V280">
            <v>2</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2</v>
          </cell>
          <cell r="AU280">
            <v>0</v>
          </cell>
          <cell r="AV280">
            <v>0</v>
          </cell>
          <cell r="AW280">
            <v>0</v>
          </cell>
          <cell r="AX280">
            <v>0</v>
          </cell>
          <cell r="AY280">
            <v>0</v>
          </cell>
          <cell r="AZ280">
            <v>0</v>
          </cell>
          <cell r="BA280">
            <v>0</v>
          </cell>
          <cell r="BB280">
            <v>0</v>
          </cell>
          <cell r="BC280">
            <v>0</v>
          </cell>
          <cell r="BD280">
            <v>0</v>
          </cell>
          <cell r="BE280">
            <v>0</v>
          </cell>
          <cell r="BF280">
            <v>0</v>
          </cell>
          <cell r="BG280">
            <v>0</v>
          </cell>
          <cell r="BH280">
            <v>0</v>
          </cell>
          <cell r="BI280">
            <v>0</v>
          </cell>
          <cell r="BJ280">
            <v>0</v>
          </cell>
          <cell r="BK280">
            <v>0</v>
          </cell>
          <cell r="BL280">
            <v>0</v>
          </cell>
          <cell r="BM280">
            <v>0</v>
          </cell>
          <cell r="BN280">
            <v>40</v>
          </cell>
          <cell r="BO280">
            <v>39</v>
          </cell>
          <cell r="BP280">
            <v>40</v>
          </cell>
          <cell r="BQ280">
            <v>39</v>
          </cell>
          <cell r="BR280" t="str">
            <v>SHDC</v>
          </cell>
        </row>
        <row r="281">
          <cell r="A281" t="str">
            <v>E5750</v>
          </cell>
          <cell r="B281">
            <v>3097</v>
          </cell>
          <cell r="C281" t="str">
            <v>Whaplode CE Primary School</v>
          </cell>
          <cell r="D281" t="str">
            <v/>
          </cell>
          <cell r="E281">
            <v>3097</v>
          </cell>
          <cell r="F281">
            <v>0</v>
          </cell>
          <cell r="G281">
            <v>0</v>
          </cell>
          <cell r="H281">
            <v>0</v>
          </cell>
          <cell r="I281">
            <v>0</v>
          </cell>
          <cell r="J281">
            <v>0</v>
          </cell>
          <cell r="K281">
            <v>0</v>
          </cell>
          <cell r="L281">
            <v>0</v>
          </cell>
          <cell r="M281">
            <v>0</v>
          </cell>
          <cell r="N281">
            <v>0</v>
          </cell>
          <cell r="O281">
            <v>34</v>
          </cell>
          <cell r="P281">
            <v>27</v>
          </cell>
          <cell r="Q281">
            <v>28</v>
          </cell>
          <cell r="R281">
            <v>28</v>
          </cell>
          <cell r="S281">
            <v>28</v>
          </cell>
          <cell r="T281">
            <v>19</v>
          </cell>
          <cell r="U281">
            <v>6</v>
          </cell>
          <cell r="V281">
            <v>7</v>
          </cell>
          <cell r="W281">
            <v>12</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v>
          </cell>
          <cell r="BA281">
            <v>0</v>
          </cell>
          <cell r="BB281">
            <v>0</v>
          </cell>
          <cell r="BC281">
            <v>0</v>
          </cell>
          <cell r="BD281">
            <v>0</v>
          </cell>
          <cell r="BE281">
            <v>0</v>
          </cell>
          <cell r="BF281">
            <v>0</v>
          </cell>
          <cell r="BG281">
            <v>0</v>
          </cell>
          <cell r="BH281">
            <v>0</v>
          </cell>
          <cell r="BI281">
            <v>0</v>
          </cell>
          <cell r="BJ281">
            <v>0</v>
          </cell>
          <cell r="BK281">
            <v>0</v>
          </cell>
          <cell r="BL281">
            <v>0</v>
          </cell>
          <cell r="BM281">
            <v>0</v>
          </cell>
          <cell r="BN281">
            <v>189</v>
          </cell>
          <cell r="BO281">
            <v>189</v>
          </cell>
          <cell r="BP281">
            <v>189</v>
          </cell>
          <cell r="BQ281">
            <v>189</v>
          </cell>
          <cell r="BR281" t="str">
            <v>SHDC</v>
          </cell>
        </row>
        <row r="282">
          <cell r="A282" t="str">
            <v>E5770</v>
          </cell>
          <cell r="B282">
            <v>2107</v>
          </cell>
          <cell r="C282" t="str">
            <v>Shepeau Stow Primary School</v>
          </cell>
          <cell r="D282" t="str">
            <v/>
          </cell>
          <cell r="E282">
            <v>2107</v>
          </cell>
          <cell r="F282">
            <v>0</v>
          </cell>
          <cell r="G282">
            <v>0</v>
          </cell>
          <cell r="H282">
            <v>0</v>
          </cell>
          <cell r="I282">
            <v>0</v>
          </cell>
          <cell r="J282">
            <v>0</v>
          </cell>
          <cell r="K282">
            <v>0</v>
          </cell>
          <cell r="L282">
            <v>0</v>
          </cell>
          <cell r="M282">
            <v>0</v>
          </cell>
          <cell r="N282">
            <v>0</v>
          </cell>
          <cell r="O282">
            <v>19</v>
          </cell>
          <cell r="P282">
            <v>10</v>
          </cell>
          <cell r="Q282">
            <v>11</v>
          </cell>
          <cell r="R282">
            <v>10</v>
          </cell>
          <cell r="S282">
            <v>12</v>
          </cell>
          <cell r="T282">
            <v>10</v>
          </cell>
          <cell r="U282">
            <v>3</v>
          </cell>
          <cell r="V282">
            <v>1</v>
          </cell>
          <cell r="W282">
            <v>7</v>
          </cell>
          <cell r="X282">
            <v>0</v>
          </cell>
          <cell r="Y282">
            <v>0</v>
          </cell>
          <cell r="Z282">
            <v>0</v>
          </cell>
          <cell r="AA282">
            <v>0</v>
          </cell>
          <cell r="AB282">
            <v>0</v>
          </cell>
          <cell r="AC282">
            <v>0</v>
          </cell>
          <cell r="AD282">
            <v>0</v>
          </cell>
          <cell r="AE282">
            <v>0</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v>
          </cell>
          <cell r="AZ282">
            <v>0</v>
          </cell>
          <cell r="BA282">
            <v>0</v>
          </cell>
          <cell r="BB282">
            <v>0</v>
          </cell>
          <cell r="BC282">
            <v>0</v>
          </cell>
          <cell r="BD282">
            <v>0</v>
          </cell>
          <cell r="BE282">
            <v>0</v>
          </cell>
          <cell r="BF282">
            <v>0</v>
          </cell>
          <cell r="BG282">
            <v>0</v>
          </cell>
          <cell r="BH282">
            <v>0</v>
          </cell>
          <cell r="BI282">
            <v>0</v>
          </cell>
          <cell r="BJ282">
            <v>0</v>
          </cell>
          <cell r="BK282">
            <v>0</v>
          </cell>
          <cell r="BL282">
            <v>0</v>
          </cell>
          <cell r="BM282">
            <v>0</v>
          </cell>
          <cell r="BN282">
            <v>83</v>
          </cell>
          <cell r="BO282">
            <v>83</v>
          </cell>
          <cell r="BP282">
            <v>83</v>
          </cell>
          <cell r="BQ282">
            <v>83</v>
          </cell>
          <cell r="BR282" t="str">
            <v>SHDC</v>
          </cell>
        </row>
        <row r="283">
          <cell r="A283" t="str">
            <v>E5810</v>
          </cell>
          <cell r="B283">
            <v>3151</v>
          </cell>
          <cell r="C283" t="str">
            <v>Willoughby St Helena's CE Primary School</v>
          </cell>
          <cell r="D283" t="str">
            <v/>
          </cell>
          <cell r="E283">
            <v>3151</v>
          </cell>
          <cell r="F283">
            <v>0</v>
          </cell>
          <cell r="G283">
            <v>0</v>
          </cell>
          <cell r="H283">
            <v>0</v>
          </cell>
          <cell r="I283">
            <v>0</v>
          </cell>
          <cell r="J283">
            <v>0</v>
          </cell>
          <cell r="K283">
            <v>0</v>
          </cell>
          <cell r="L283">
            <v>0</v>
          </cell>
          <cell r="M283">
            <v>0</v>
          </cell>
          <cell r="N283">
            <v>0</v>
          </cell>
          <cell r="O283">
            <v>15</v>
          </cell>
          <cell r="P283">
            <v>21</v>
          </cell>
          <cell r="Q283">
            <v>10</v>
          </cell>
          <cell r="R283">
            <v>17</v>
          </cell>
          <cell r="S283">
            <v>15</v>
          </cell>
          <cell r="T283">
            <v>8</v>
          </cell>
          <cell r="U283">
            <v>1</v>
          </cell>
          <cell r="V283">
            <v>5</v>
          </cell>
          <cell r="W283">
            <v>2</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1</v>
          </cell>
          <cell r="AU283">
            <v>0</v>
          </cell>
          <cell r="AV283">
            <v>0</v>
          </cell>
          <cell r="AW283">
            <v>0</v>
          </cell>
          <cell r="AX283">
            <v>0</v>
          </cell>
          <cell r="AY283">
            <v>0</v>
          </cell>
          <cell r="AZ283">
            <v>0</v>
          </cell>
          <cell r="BA283">
            <v>0</v>
          </cell>
          <cell r="BB283">
            <v>0</v>
          </cell>
          <cell r="BC283">
            <v>0</v>
          </cell>
          <cell r="BD283">
            <v>0</v>
          </cell>
          <cell r="BE283">
            <v>0</v>
          </cell>
          <cell r="BF283">
            <v>0</v>
          </cell>
          <cell r="BG283">
            <v>0</v>
          </cell>
          <cell r="BH283">
            <v>0</v>
          </cell>
          <cell r="BI283">
            <v>0</v>
          </cell>
          <cell r="BJ283">
            <v>0</v>
          </cell>
          <cell r="BK283">
            <v>0</v>
          </cell>
          <cell r="BL283">
            <v>0</v>
          </cell>
          <cell r="BM283">
            <v>0</v>
          </cell>
          <cell r="BN283">
            <v>95</v>
          </cell>
          <cell r="BO283">
            <v>94.5</v>
          </cell>
          <cell r="BP283">
            <v>95</v>
          </cell>
          <cell r="BQ283">
            <v>94.5</v>
          </cell>
          <cell r="BR283" t="str">
            <v>ELDC</v>
          </cell>
        </row>
        <row r="284">
          <cell r="A284" t="str">
            <v>E5820</v>
          </cell>
          <cell r="B284">
            <v>2205</v>
          </cell>
          <cell r="C284" t="str">
            <v>Willoughton Primary School</v>
          </cell>
          <cell r="D284" t="str">
            <v/>
          </cell>
          <cell r="E284">
            <v>2205</v>
          </cell>
          <cell r="F284">
            <v>0</v>
          </cell>
          <cell r="G284">
            <v>0</v>
          </cell>
          <cell r="H284">
            <v>0</v>
          </cell>
          <cell r="I284">
            <v>0</v>
          </cell>
          <cell r="J284">
            <v>0</v>
          </cell>
          <cell r="K284">
            <v>0</v>
          </cell>
          <cell r="L284">
            <v>0</v>
          </cell>
          <cell r="M284">
            <v>0</v>
          </cell>
          <cell r="N284">
            <v>0</v>
          </cell>
          <cell r="O284">
            <v>15</v>
          </cell>
          <cell r="P284">
            <v>6</v>
          </cell>
          <cell r="Q284">
            <v>9</v>
          </cell>
          <cell r="R284">
            <v>7</v>
          </cell>
          <cell r="S284">
            <v>6</v>
          </cell>
          <cell r="T284">
            <v>3</v>
          </cell>
          <cell r="U284">
            <v>1</v>
          </cell>
          <cell r="V284">
            <v>1</v>
          </cell>
          <cell r="W284">
            <v>3</v>
          </cell>
          <cell r="X284">
            <v>2</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v>
          </cell>
          <cell r="BD284">
            <v>0</v>
          </cell>
          <cell r="BE284">
            <v>0</v>
          </cell>
          <cell r="BF284">
            <v>0</v>
          </cell>
          <cell r="BG284">
            <v>0</v>
          </cell>
          <cell r="BH284">
            <v>0</v>
          </cell>
          <cell r="BI284">
            <v>0</v>
          </cell>
          <cell r="BJ284">
            <v>0</v>
          </cell>
          <cell r="BK284">
            <v>0</v>
          </cell>
          <cell r="BL284">
            <v>0</v>
          </cell>
          <cell r="BM284">
            <v>0</v>
          </cell>
          <cell r="BN284">
            <v>53</v>
          </cell>
          <cell r="BO284">
            <v>53</v>
          </cell>
          <cell r="BP284">
            <v>53</v>
          </cell>
          <cell r="BQ284">
            <v>53</v>
          </cell>
          <cell r="BR284" t="str">
            <v>WLDC</v>
          </cell>
        </row>
        <row r="285">
          <cell r="A285" t="str">
            <v>E5840</v>
          </cell>
          <cell r="B285">
            <v>3506</v>
          </cell>
          <cell r="C285" t="str">
            <v>Witham St Hughs Primary School</v>
          </cell>
          <cell r="D285" t="str">
            <v/>
          </cell>
          <cell r="E285">
            <v>3506</v>
          </cell>
          <cell r="F285">
            <v>0</v>
          </cell>
          <cell r="G285">
            <v>0</v>
          </cell>
          <cell r="H285">
            <v>0</v>
          </cell>
          <cell r="I285">
            <v>0</v>
          </cell>
          <cell r="J285">
            <v>0</v>
          </cell>
          <cell r="K285">
            <v>0</v>
          </cell>
          <cell r="L285">
            <v>0</v>
          </cell>
          <cell r="M285">
            <v>0</v>
          </cell>
          <cell r="N285">
            <v>0</v>
          </cell>
          <cell r="O285">
            <v>14</v>
          </cell>
          <cell r="P285">
            <v>18</v>
          </cell>
          <cell r="Q285">
            <v>20</v>
          </cell>
          <cell r="R285">
            <v>17</v>
          </cell>
          <cell r="S285">
            <v>18</v>
          </cell>
          <cell r="T285">
            <v>24</v>
          </cell>
          <cell r="U285">
            <v>11</v>
          </cell>
          <cell r="V285">
            <v>4</v>
          </cell>
          <cell r="W285">
            <v>9</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v>
          </cell>
          <cell r="BK285">
            <v>0</v>
          </cell>
          <cell r="BL285">
            <v>0</v>
          </cell>
          <cell r="BM285">
            <v>0</v>
          </cell>
          <cell r="BN285">
            <v>135</v>
          </cell>
          <cell r="BO285">
            <v>135</v>
          </cell>
          <cell r="BP285">
            <v>135</v>
          </cell>
          <cell r="BQ285">
            <v>135</v>
          </cell>
          <cell r="BR285" t="str">
            <v>NKDC</v>
          </cell>
        </row>
        <row r="286">
          <cell r="A286" t="str">
            <v>E5850</v>
          </cell>
          <cell r="B286">
            <v>3152</v>
          </cell>
          <cell r="C286" t="str">
            <v>Withern St Margaret's CE School</v>
          </cell>
          <cell r="D286" t="str">
            <v/>
          </cell>
          <cell r="E286">
            <v>3152</v>
          </cell>
          <cell r="F286">
            <v>0</v>
          </cell>
          <cell r="G286">
            <v>0</v>
          </cell>
          <cell r="H286">
            <v>0</v>
          </cell>
          <cell r="I286">
            <v>0</v>
          </cell>
          <cell r="J286">
            <v>0</v>
          </cell>
          <cell r="K286">
            <v>0</v>
          </cell>
          <cell r="L286">
            <v>0</v>
          </cell>
          <cell r="M286">
            <v>0</v>
          </cell>
          <cell r="N286">
            <v>1</v>
          </cell>
          <cell r="O286">
            <v>6</v>
          </cell>
          <cell r="P286">
            <v>14</v>
          </cell>
          <cell r="Q286">
            <v>9</v>
          </cell>
          <cell r="R286">
            <v>8</v>
          </cell>
          <cell r="S286">
            <v>9</v>
          </cell>
          <cell r="T286">
            <v>7</v>
          </cell>
          <cell r="U286">
            <v>2</v>
          </cell>
          <cell r="V286">
            <v>1</v>
          </cell>
          <cell r="W286">
            <v>2</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v>
          </cell>
          <cell r="AT286">
            <v>0</v>
          </cell>
          <cell r="AU286">
            <v>0</v>
          </cell>
          <cell r="AV286">
            <v>0</v>
          </cell>
          <cell r="AW286">
            <v>0</v>
          </cell>
          <cell r="AX286">
            <v>0</v>
          </cell>
          <cell r="AY286">
            <v>0</v>
          </cell>
          <cell r="AZ286">
            <v>0</v>
          </cell>
          <cell r="BA286">
            <v>0</v>
          </cell>
          <cell r="BB286">
            <v>0</v>
          </cell>
          <cell r="BC286">
            <v>0</v>
          </cell>
          <cell r="BD286">
            <v>0</v>
          </cell>
          <cell r="BE286">
            <v>0</v>
          </cell>
          <cell r="BF286">
            <v>0</v>
          </cell>
          <cell r="BG286">
            <v>0</v>
          </cell>
          <cell r="BH286">
            <v>0</v>
          </cell>
          <cell r="BI286">
            <v>0</v>
          </cell>
          <cell r="BJ286">
            <v>0</v>
          </cell>
          <cell r="BK286">
            <v>0</v>
          </cell>
          <cell r="BL286">
            <v>0</v>
          </cell>
          <cell r="BM286">
            <v>0</v>
          </cell>
          <cell r="BN286">
            <v>59</v>
          </cell>
          <cell r="BO286">
            <v>59</v>
          </cell>
          <cell r="BP286">
            <v>59</v>
          </cell>
          <cell r="BQ286">
            <v>59</v>
          </cell>
          <cell r="BR286" t="str">
            <v>ELDC</v>
          </cell>
        </row>
        <row r="287">
          <cell r="A287" t="str">
            <v>E5860</v>
          </cell>
          <cell r="B287">
            <v>5208</v>
          </cell>
          <cell r="C287" t="str">
            <v>Woodhall Spa St Andrew's CE Primary School</v>
          </cell>
          <cell r="D287" t="str">
            <v/>
          </cell>
          <cell r="E287">
            <v>5208</v>
          </cell>
          <cell r="F287">
            <v>0</v>
          </cell>
          <cell r="G287">
            <v>0</v>
          </cell>
          <cell r="H287">
            <v>0</v>
          </cell>
          <cell r="I287">
            <v>0</v>
          </cell>
          <cell r="J287">
            <v>0</v>
          </cell>
          <cell r="K287">
            <v>0</v>
          </cell>
          <cell r="L287">
            <v>0</v>
          </cell>
          <cell r="M287">
            <v>0</v>
          </cell>
          <cell r="N287">
            <v>0</v>
          </cell>
          <cell r="O287">
            <v>39</v>
          </cell>
          <cell r="P287">
            <v>41</v>
          </cell>
          <cell r="Q287">
            <v>26</v>
          </cell>
          <cell r="R287">
            <v>45</v>
          </cell>
          <cell r="S287">
            <v>30</v>
          </cell>
          <cell r="T287">
            <v>28</v>
          </cell>
          <cell r="U287">
            <v>13</v>
          </cell>
          <cell r="V287">
            <v>7</v>
          </cell>
          <cell r="W287">
            <v>14</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243</v>
          </cell>
          <cell r="BO287">
            <v>243</v>
          </cell>
          <cell r="BP287">
            <v>243</v>
          </cell>
          <cell r="BQ287">
            <v>243</v>
          </cell>
          <cell r="BR287" t="str">
            <v>ELDC</v>
          </cell>
        </row>
        <row r="288">
          <cell r="A288" t="str">
            <v>E5890</v>
          </cell>
          <cell r="B288">
            <v>2206</v>
          </cell>
          <cell r="C288" t="str">
            <v>Wragby Primary School</v>
          </cell>
          <cell r="D288" t="str">
            <v/>
          </cell>
          <cell r="E288">
            <v>2206</v>
          </cell>
          <cell r="F288">
            <v>0</v>
          </cell>
          <cell r="G288">
            <v>0</v>
          </cell>
          <cell r="H288">
            <v>0</v>
          </cell>
          <cell r="I288">
            <v>0</v>
          </cell>
          <cell r="J288">
            <v>0</v>
          </cell>
          <cell r="K288">
            <v>0</v>
          </cell>
          <cell r="L288">
            <v>0</v>
          </cell>
          <cell r="M288">
            <v>0</v>
          </cell>
          <cell r="N288">
            <v>0</v>
          </cell>
          <cell r="O288">
            <v>24</v>
          </cell>
          <cell r="P288">
            <v>15</v>
          </cell>
          <cell r="Q288">
            <v>23</v>
          </cell>
          <cell r="R288">
            <v>18</v>
          </cell>
          <cell r="S288">
            <v>24</v>
          </cell>
          <cell r="T288">
            <v>14</v>
          </cell>
          <cell r="U288">
            <v>5</v>
          </cell>
          <cell r="V288">
            <v>3</v>
          </cell>
          <cell r="W288">
            <v>11</v>
          </cell>
          <cell r="X288">
            <v>0</v>
          </cell>
          <cell r="Y288">
            <v>0</v>
          </cell>
          <cell r="Z288">
            <v>0</v>
          </cell>
          <cell r="AA288">
            <v>0</v>
          </cell>
          <cell r="AB288">
            <v>0</v>
          </cell>
          <cell r="AC288">
            <v>0</v>
          </cell>
          <cell r="AD288">
            <v>0</v>
          </cell>
          <cell r="AE288">
            <v>0</v>
          </cell>
          <cell r="AF288">
            <v>0</v>
          </cell>
          <cell r="AG288">
            <v>0</v>
          </cell>
          <cell r="AH288">
            <v>0</v>
          </cell>
          <cell r="AI288">
            <v>0</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137</v>
          </cell>
          <cell r="BO288">
            <v>137</v>
          </cell>
          <cell r="BP288">
            <v>137</v>
          </cell>
          <cell r="BQ288">
            <v>137</v>
          </cell>
          <cell r="BR288" t="str">
            <v>ELDC</v>
          </cell>
        </row>
        <row r="289">
          <cell r="A289" t="str">
            <v>E5900</v>
          </cell>
          <cell r="B289">
            <v>5218</v>
          </cell>
          <cell r="C289" t="str">
            <v>Wrangle Primary School</v>
          </cell>
          <cell r="D289" t="str">
            <v/>
          </cell>
          <cell r="E289">
            <v>5218</v>
          </cell>
          <cell r="F289">
            <v>0</v>
          </cell>
          <cell r="G289">
            <v>0</v>
          </cell>
          <cell r="H289">
            <v>0</v>
          </cell>
          <cell r="I289">
            <v>0</v>
          </cell>
          <cell r="J289">
            <v>0</v>
          </cell>
          <cell r="K289">
            <v>0</v>
          </cell>
          <cell r="L289">
            <v>0</v>
          </cell>
          <cell r="M289">
            <v>0</v>
          </cell>
          <cell r="N289">
            <v>0</v>
          </cell>
          <cell r="O289">
            <v>10</v>
          </cell>
          <cell r="P289">
            <v>10</v>
          </cell>
          <cell r="Q289">
            <v>13</v>
          </cell>
          <cell r="R289">
            <v>14</v>
          </cell>
          <cell r="S289">
            <v>12</v>
          </cell>
          <cell r="T289">
            <v>5</v>
          </cell>
          <cell r="U289">
            <v>1</v>
          </cell>
          <cell r="V289">
            <v>1</v>
          </cell>
          <cell r="W289">
            <v>3</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v>
          </cell>
          <cell r="AT289">
            <v>0</v>
          </cell>
          <cell r="AU289">
            <v>0</v>
          </cell>
          <cell r="AV289">
            <v>0</v>
          </cell>
          <cell r="AW289">
            <v>0</v>
          </cell>
          <cell r="AX289">
            <v>0</v>
          </cell>
          <cell r="AY289">
            <v>0</v>
          </cell>
          <cell r="AZ289">
            <v>0</v>
          </cell>
          <cell r="BA289">
            <v>0</v>
          </cell>
          <cell r="BB289">
            <v>0</v>
          </cell>
          <cell r="BC289">
            <v>0</v>
          </cell>
          <cell r="BD289">
            <v>0</v>
          </cell>
          <cell r="BE289">
            <v>0</v>
          </cell>
          <cell r="BF289">
            <v>0</v>
          </cell>
          <cell r="BG289">
            <v>0</v>
          </cell>
          <cell r="BH289">
            <v>0</v>
          </cell>
          <cell r="BI289">
            <v>0</v>
          </cell>
          <cell r="BJ289">
            <v>0</v>
          </cell>
          <cell r="BK289">
            <v>0</v>
          </cell>
          <cell r="BL289">
            <v>0</v>
          </cell>
          <cell r="BM289">
            <v>0</v>
          </cell>
          <cell r="BN289">
            <v>69</v>
          </cell>
          <cell r="BO289">
            <v>69</v>
          </cell>
          <cell r="BP289">
            <v>69</v>
          </cell>
          <cell r="BQ289">
            <v>69</v>
          </cell>
          <cell r="BR289" t="str">
            <v>BBC</v>
          </cell>
        </row>
        <row r="290">
          <cell r="A290" t="str">
            <v>E5910</v>
          </cell>
          <cell r="B290">
            <v>5214</v>
          </cell>
          <cell r="C290" t="str">
            <v>Wyberton Primary School</v>
          </cell>
          <cell r="D290" t="str">
            <v/>
          </cell>
          <cell r="E290">
            <v>5214</v>
          </cell>
          <cell r="F290">
            <v>0</v>
          </cell>
          <cell r="G290">
            <v>0</v>
          </cell>
          <cell r="H290">
            <v>0</v>
          </cell>
          <cell r="I290">
            <v>0</v>
          </cell>
          <cell r="J290">
            <v>0</v>
          </cell>
          <cell r="K290">
            <v>0</v>
          </cell>
          <cell r="L290">
            <v>0</v>
          </cell>
          <cell r="M290">
            <v>0</v>
          </cell>
          <cell r="N290">
            <v>0</v>
          </cell>
          <cell r="O290">
            <v>31</v>
          </cell>
          <cell r="P290">
            <v>27</v>
          </cell>
          <cell r="Q290">
            <v>29</v>
          </cell>
          <cell r="R290">
            <v>29</v>
          </cell>
          <cell r="S290">
            <v>27</v>
          </cell>
          <cell r="T290">
            <v>21</v>
          </cell>
          <cell r="U290">
            <v>15</v>
          </cell>
          <cell r="V290">
            <v>2</v>
          </cell>
          <cell r="W290">
            <v>8</v>
          </cell>
          <cell r="X290">
            <v>0</v>
          </cell>
          <cell r="Y290">
            <v>0</v>
          </cell>
          <cell r="Z290">
            <v>0</v>
          </cell>
          <cell r="AA290">
            <v>0</v>
          </cell>
          <cell r="AB290">
            <v>0</v>
          </cell>
          <cell r="AC290">
            <v>0</v>
          </cell>
          <cell r="AD290">
            <v>0</v>
          </cell>
          <cell r="AE290">
            <v>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0</v>
          </cell>
          <cell r="AU290">
            <v>0</v>
          </cell>
          <cell r="AV290">
            <v>0</v>
          </cell>
          <cell r="AW290">
            <v>0</v>
          </cell>
          <cell r="AX290">
            <v>0</v>
          </cell>
          <cell r="AY290">
            <v>0</v>
          </cell>
          <cell r="AZ290">
            <v>0</v>
          </cell>
          <cell r="BA290">
            <v>0</v>
          </cell>
          <cell r="BB290">
            <v>0</v>
          </cell>
          <cell r="BC290">
            <v>0</v>
          </cell>
          <cell r="BD290">
            <v>0</v>
          </cell>
          <cell r="BE290">
            <v>0</v>
          </cell>
          <cell r="BF290">
            <v>0</v>
          </cell>
          <cell r="BG290">
            <v>0</v>
          </cell>
          <cell r="BH290">
            <v>0</v>
          </cell>
          <cell r="BI290">
            <v>0</v>
          </cell>
          <cell r="BJ290">
            <v>0</v>
          </cell>
          <cell r="BK290">
            <v>0</v>
          </cell>
          <cell r="BL290">
            <v>0</v>
          </cell>
          <cell r="BM290">
            <v>0</v>
          </cell>
          <cell r="BN290">
            <v>189</v>
          </cell>
          <cell r="BO290">
            <v>189</v>
          </cell>
          <cell r="BP290">
            <v>189</v>
          </cell>
          <cell r="BQ290">
            <v>189</v>
          </cell>
          <cell r="BR290" t="str">
            <v>BBC</v>
          </cell>
        </row>
        <row r="291">
          <cell r="A291" t="str">
            <v>E6010</v>
          </cell>
          <cell r="B291">
            <v>5401</v>
          </cell>
          <cell r="C291" t="str">
            <v>Alford Queen Elizabeth's Grammar School</v>
          </cell>
          <cell r="D291" t="str">
            <v/>
          </cell>
          <cell r="E291">
            <v>5401</v>
          </cell>
          <cell r="F291">
            <v>0</v>
          </cell>
          <cell r="G291">
            <v>1</v>
          </cell>
          <cell r="H291">
            <v>56</v>
          </cell>
          <cell r="I291">
            <v>68</v>
          </cell>
          <cell r="J291">
            <v>84</v>
          </cell>
          <cell r="K291">
            <v>83</v>
          </cell>
          <cell r="L291">
            <v>76</v>
          </cell>
          <cell r="M291">
            <v>86</v>
          </cell>
          <cell r="N291">
            <v>88</v>
          </cell>
          <cell r="O291">
            <v>0</v>
          </cell>
          <cell r="P291">
            <v>0</v>
          </cell>
          <cell r="Q291">
            <v>0</v>
          </cell>
          <cell r="R291">
            <v>0</v>
          </cell>
          <cell r="S291">
            <v>0</v>
          </cell>
          <cell r="T291">
            <v>0</v>
          </cell>
          <cell r="U291">
            <v>0</v>
          </cell>
          <cell r="V291">
            <v>0</v>
          </cell>
          <cell r="W291">
            <v>0</v>
          </cell>
          <cell r="X291">
            <v>0</v>
          </cell>
          <cell r="Y291">
            <v>0</v>
          </cell>
          <cell r="Z291">
            <v>0</v>
          </cell>
          <cell r="AA291">
            <v>0</v>
          </cell>
          <cell r="AB291">
            <v>0</v>
          </cell>
          <cell r="AC291">
            <v>0</v>
          </cell>
          <cell r="AD291">
            <v>0</v>
          </cell>
          <cell r="AE291">
            <v>0</v>
          </cell>
          <cell r="AF291">
            <v>0</v>
          </cell>
          <cell r="AG291">
            <v>0</v>
          </cell>
          <cell r="AH291">
            <v>0</v>
          </cell>
          <cell r="AI291">
            <v>0</v>
          </cell>
          <cell r="AJ291">
            <v>0</v>
          </cell>
          <cell r="AK291">
            <v>0</v>
          </cell>
          <cell r="AL291">
            <v>0</v>
          </cell>
          <cell r="AM291">
            <v>0</v>
          </cell>
          <cell r="AN291">
            <v>0</v>
          </cell>
          <cell r="AO291">
            <v>0</v>
          </cell>
          <cell r="AP291">
            <v>0</v>
          </cell>
          <cell r="AQ291">
            <v>0</v>
          </cell>
          <cell r="AR291">
            <v>0</v>
          </cell>
          <cell r="AS291">
            <v>0</v>
          </cell>
          <cell r="AT291">
            <v>0</v>
          </cell>
          <cell r="AU291">
            <v>0</v>
          </cell>
          <cell r="AV291">
            <v>0</v>
          </cell>
          <cell r="AW291">
            <v>0</v>
          </cell>
          <cell r="AX291">
            <v>0</v>
          </cell>
          <cell r="AY291">
            <v>0</v>
          </cell>
          <cell r="AZ291">
            <v>0</v>
          </cell>
          <cell r="BA291">
            <v>0</v>
          </cell>
          <cell r="BB291">
            <v>0</v>
          </cell>
          <cell r="BC291">
            <v>0</v>
          </cell>
          <cell r="BD291">
            <v>0</v>
          </cell>
          <cell r="BE291">
            <v>0</v>
          </cell>
          <cell r="BF291">
            <v>0</v>
          </cell>
          <cell r="BG291">
            <v>0</v>
          </cell>
          <cell r="BH291">
            <v>0</v>
          </cell>
          <cell r="BI291">
            <v>0</v>
          </cell>
          <cell r="BJ291">
            <v>0</v>
          </cell>
          <cell r="BK291">
            <v>0</v>
          </cell>
          <cell r="BL291">
            <v>0</v>
          </cell>
          <cell r="BM291">
            <v>0</v>
          </cell>
          <cell r="BN291">
            <v>542</v>
          </cell>
          <cell r="BO291">
            <v>542</v>
          </cell>
          <cell r="BP291">
            <v>542</v>
          </cell>
          <cell r="BQ291">
            <v>542</v>
          </cell>
          <cell r="BR291" t="str">
            <v>ELDC</v>
          </cell>
        </row>
        <row r="292">
          <cell r="A292" t="str">
            <v>E6020</v>
          </cell>
          <cell r="B292">
            <v>4048</v>
          </cell>
          <cell r="C292" t="str">
            <v>Alford John Spendluffe Technology College</v>
          </cell>
          <cell r="D292" t="str">
            <v/>
          </cell>
          <cell r="E292">
            <v>4048</v>
          </cell>
          <cell r="F292">
            <v>0</v>
          </cell>
          <cell r="G292">
            <v>0</v>
          </cell>
          <cell r="H292">
            <v>0</v>
          </cell>
          <cell r="I292">
            <v>0</v>
          </cell>
          <cell r="J292">
            <v>114</v>
          </cell>
          <cell r="K292">
            <v>115</v>
          </cell>
          <cell r="L292">
            <v>131</v>
          </cell>
          <cell r="M292">
            <v>116</v>
          </cell>
          <cell r="N292">
            <v>134</v>
          </cell>
          <cell r="O292">
            <v>0</v>
          </cell>
          <cell r="P292">
            <v>0</v>
          </cell>
          <cell r="Q292">
            <v>0</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0</v>
          </cell>
          <cell r="AU292">
            <v>0</v>
          </cell>
          <cell r="AV292">
            <v>0</v>
          </cell>
          <cell r="AW292">
            <v>0</v>
          </cell>
          <cell r="AX292">
            <v>0</v>
          </cell>
          <cell r="AY292">
            <v>0</v>
          </cell>
          <cell r="AZ292">
            <v>0</v>
          </cell>
          <cell r="BA292">
            <v>0</v>
          </cell>
          <cell r="BB292">
            <v>0</v>
          </cell>
          <cell r="BC292">
            <v>0</v>
          </cell>
          <cell r="BD292">
            <v>0</v>
          </cell>
          <cell r="BE292">
            <v>0</v>
          </cell>
          <cell r="BF292">
            <v>0</v>
          </cell>
          <cell r="BG292">
            <v>0</v>
          </cell>
          <cell r="BH292">
            <v>0</v>
          </cell>
          <cell r="BI292">
            <v>0</v>
          </cell>
          <cell r="BJ292">
            <v>0</v>
          </cell>
          <cell r="BK292">
            <v>0</v>
          </cell>
          <cell r="BL292">
            <v>0</v>
          </cell>
          <cell r="BM292">
            <v>0</v>
          </cell>
          <cell r="BN292">
            <v>610</v>
          </cell>
          <cell r="BO292">
            <v>610</v>
          </cell>
          <cell r="BP292">
            <v>610</v>
          </cell>
          <cell r="BQ292">
            <v>610</v>
          </cell>
          <cell r="BR292" t="str">
            <v>ELDC</v>
          </cell>
        </row>
        <row r="293">
          <cell r="A293" t="str">
            <v>E6040</v>
          </cell>
          <cell r="B293">
            <v>4015</v>
          </cell>
          <cell r="C293" t="str">
            <v>Billingborough The Aveland High School</v>
          </cell>
          <cell r="D293" t="str">
            <v/>
          </cell>
          <cell r="E293">
            <v>4015</v>
          </cell>
          <cell r="F293">
            <v>0</v>
          </cell>
          <cell r="G293">
            <v>0</v>
          </cell>
          <cell r="H293">
            <v>0</v>
          </cell>
          <cell r="I293">
            <v>1</v>
          </cell>
          <cell r="J293">
            <v>84</v>
          </cell>
          <cell r="K293">
            <v>82</v>
          </cell>
          <cell r="L293">
            <v>75</v>
          </cell>
          <cell r="M293">
            <v>81</v>
          </cell>
          <cell r="N293">
            <v>57</v>
          </cell>
          <cell r="O293">
            <v>0</v>
          </cell>
          <cell r="P293">
            <v>0</v>
          </cell>
          <cell r="Q293">
            <v>0</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0</v>
          </cell>
          <cell r="AU293">
            <v>0</v>
          </cell>
          <cell r="AV293">
            <v>0</v>
          </cell>
          <cell r="AW293">
            <v>0</v>
          </cell>
          <cell r="AX293">
            <v>0</v>
          </cell>
          <cell r="AY293">
            <v>0</v>
          </cell>
          <cell r="AZ293">
            <v>0</v>
          </cell>
          <cell r="BA293">
            <v>0</v>
          </cell>
          <cell r="BB293">
            <v>0</v>
          </cell>
          <cell r="BC293">
            <v>0</v>
          </cell>
          <cell r="BD293">
            <v>0</v>
          </cell>
          <cell r="BE293">
            <v>0</v>
          </cell>
          <cell r="BF293">
            <v>0</v>
          </cell>
          <cell r="BG293">
            <v>0</v>
          </cell>
          <cell r="BH293">
            <v>0</v>
          </cell>
          <cell r="BI293">
            <v>0</v>
          </cell>
          <cell r="BJ293">
            <v>0</v>
          </cell>
          <cell r="BK293">
            <v>0</v>
          </cell>
          <cell r="BL293">
            <v>0</v>
          </cell>
          <cell r="BM293">
            <v>0</v>
          </cell>
          <cell r="BN293">
            <v>380</v>
          </cell>
          <cell r="BO293">
            <v>380</v>
          </cell>
          <cell r="BP293">
            <v>380</v>
          </cell>
          <cell r="BQ293">
            <v>380</v>
          </cell>
          <cell r="BR293" t="str">
            <v>SKDC</v>
          </cell>
        </row>
        <row r="294">
          <cell r="A294" t="str">
            <v>E6050</v>
          </cell>
          <cell r="B294">
            <v>4016</v>
          </cell>
          <cell r="C294" t="str">
            <v>Billinghay The Lafford High School</v>
          </cell>
          <cell r="D294" t="str">
            <v/>
          </cell>
          <cell r="E294">
            <v>4016</v>
          </cell>
          <cell r="F294">
            <v>0</v>
          </cell>
          <cell r="G294">
            <v>0</v>
          </cell>
          <cell r="H294">
            <v>0</v>
          </cell>
          <cell r="I294">
            <v>1</v>
          </cell>
          <cell r="J294">
            <v>70</v>
          </cell>
          <cell r="K294">
            <v>61</v>
          </cell>
          <cell r="L294">
            <v>65</v>
          </cell>
          <cell r="M294">
            <v>45</v>
          </cell>
          <cell r="N294">
            <v>25</v>
          </cell>
          <cell r="O294">
            <v>0</v>
          </cell>
          <cell r="P294">
            <v>0</v>
          </cell>
          <cell r="Q294">
            <v>0</v>
          </cell>
          <cell r="R294">
            <v>0</v>
          </cell>
          <cell r="S294">
            <v>0</v>
          </cell>
          <cell r="T294">
            <v>0</v>
          </cell>
          <cell r="U294">
            <v>0</v>
          </cell>
          <cell r="V294">
            <v>0</v>
          </cell>
          <cell r="W294">
            <v>0</v>
          </cell>
          <cell r="X294">
            <v>0</v>
          </cell>
          <cell r="Y294">
            <v>0</v>
          </cell>
          <cell r="Z294">
            <v>0</v>
          </cell>
          <cell r="AA294">
            <v>0</v>
          </cell>
          <cell r="AB294">
            <v>0</v>
          </cell>
          <cell r="AC294">
            <v>0</v>
          </cell>
          <cell r="AD294">
            <v>0</v>
          </cell>
          <cell r="AE294">
            <v>0</v>
          </cell>
          <cell r="AF294">
            <v>1</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0</v>
          </cell>
          <cell r="AU294">
            <v>0</v>
          </cell>
          <cell r="AV294">
            <v>0</v>
          </cell>
          <cell r="AW294">
            <v>0</v>
          </cell>
          <cell r="AX294">
            <v>0</v>
          </cell>
          <cell r="AY294">
            <v>0</v>
          </cell>
          <cell r="AZ294">
            <v>0</v>
          </cell>
          <cell r="BA294">
            <v>0</v>
          </cell>
          <cell r="BB294">
            <v>0</v>
          </cell>
          <cell r="BC294">
            <v>0</v>
          </cell>
          <cell r="BD294">
            <v>0</v>
          </cell>
          <cell r="BE294">
            <v>0</v>
          </cell>
          <cell r="BF294">
            <v>0</v>
          </cell>
          <cell r="BG294">
            <v>0</v>
          </cell>
          <cell r="BH294">
            <v>0</v>
          </cell>
          <cell r="BI294">
            <v>0</v>
          </cell>
          <cell r="BJ294">
            <v>0</v>
          </cell>
          <cell r="BK294">
            <v>0</v>
          </cell>
          <cell r="BL294">
            <v>0</v>
          </cell>
          <cell r="BM294">
            <v>0</v>
          </cell>
          <cell r="BN294">
            <v>268</v>
          </cell>
          <cell r="BO294">
            <v>267.5</v>
          </cell>
          <cell r="BP294">
            <v>268</v>
          </cell>
          <cell r="BQ294">
            <v>267.5</v>
          </cell>
          <cell r="BR294" t="str">
            <v>NKDC</v>
          </cell>
        </row>
        <row r="295">
          <cell r="A295" t="str">
            <v>E6060</v>
          </cell>
          <cell r="B295">
            <v>4604</v>
          </cell>
          <cell r="C295" t="str">
            <v>Boston Saint Bede's Catholic Science College</v>
          </cell>
          <cell r="D295" t="str">
            <v/>
          </cell>
          <cell r="E295">
            <v>4604</v>
          </cell>
          <cell r="F295">
            <v>0</v>
          </cell>
          <cell r="G295">
            <v>0</v>
          </cell>
          <cell r="H295">
            <v>0</v>
          </cell>
          <cell r="I295">
            <v>2</v>
          </cell>
          <cell r="J295">
            <v>72</v>
          </cell>
          <cell r="K295">
            <v>58</v>
          </cell>
          <cell r="L295">
            <v>60</v>
          </cell>
          <cell r="M295">
            <v>67</v>
          </cell>
          <cell r="N295">
            <v>71</v>
          </cell>
          <cell r="O295">
            <v>0</v>
          </cell>
          <cell r="P295">
            <v>0</v>
          </cell>
          <cell r="Q295">
            <v>0</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0</v>
          </cell>
          <cell r="AU295">
            <v>0</v>
          </cell>
          <cell r="AV295">
            <v>0</v>
          </cell>
          <cell r="AW295">
            <v>0</v>
          </cell>
          <cell r="AX295">
            <v>0</v>
          </cell>
          <cell r="AY295">
            <v>0</v>
          </cell>
          <cell r="AZ295">
            <v>0</v>
          </cell>
          <cell r="BA295">
            <v>0</v>
          </cell>
          <cell r="BB295">
            <v>0</v>
          </cell>
          <cell r="BC295">
            <v>0</v>
          </cell>
          <cell r="BD295">
            <v>0</v>
          </cell>
          <cell r="BE295">
            <v>0</v>
          </cell>
          <cell r="BF295">
            <v>0</v>
          </cell>
          <cell r="BG295">
            <v>0</v>
          </cell>
          <cell r="BH295">
            <v>0</v>
          </cell>
          <cell r="BI295">
            <v>0</v>
          </cell>
          <cell r="BJ295">
            <v>0</v>
          </cell>
          <cell r="BK295">
            <v>0</v>
          </cell>
          <cell r="BL295">
            <v>0</v>
          </cell>
          <cell r="BM295">
            <v>0</v>
          </cell>
          <cell r="BN295">
            <v>330</v>
          </cell>
          <cell r="BO295">
            <v>330</v>
          </cell>
          <cell r="BP295">
            <v>330</v>
          </cell>
          <cell r="BQ295">
            <v>330</v>
          </cell>
          <cell r="BR295" t="str">
            <v>BBC</v>
          </cell>
        </row>
        <row r="296">
          <cell r="A296" t="str">
            <v>E6070</v>
          </cell>
          <cell r="B296">
            <v>5424</v>
          </cell>
          <cell r="C296" t="str">
            <v>Boston Grammar School</v>
          </cell>
          <cell r="D296" t="str">
            <v/>
          </cell>
          <cell r="E296">
            <v>5424</v>
          </cell>
          <cell r="F296">
            <v>1</v>
          </cell>
          <cell r="G296">
            <v>5</v>
          </cell>
          <cell r="H296">
            <v>69</v>
          </cell>
          <cell r="I296">
            <v>98</v>
          </cell>
          <cell r="J296">
            <v>76</v>
          </cell>
          <cell r="K296">
            <v>94</v>
          </cell>
          <cell r="L296">
            <v>90</v>
          </cell>
          <cell r="M296">
            <v>91</v>
          </cell>
          <cell r="N296">
            <v>80</v>
          </cell>
          <cell r="O296">
            <v>0</v>
          </cell>
          <cell r="P296">
            <v>0</v>
          </cell>
          <cell r="Q296">
            <v>0</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604</v>
          </cell>
          <cell r="BO296">
            <v>604</v>
          </cell>
          <cell r="BP296">
            <v>604</v>
          </cell>
          <cell r="BQ296">
            <v>604</v>
          </cell>
          <cell r="BR296" t="str">
            <v>BBC</v>
          </cell>
        </row>
        <row r="297">
          <cell r="A297" t="str">
            <v>E6080</v>
          </cell>
          <cell r="B297">
            <v>4022</v>
          </cell>
          <cell r="C297" t="str">
            <v>Boston High School</v>
          </cell>
          <cell r="D297" t="str">
            <v/>
          </cell>
          <cell r="E297">
            <v>4022</v>
          </cell>
          <cell r="F297">
            <v>0</v>
          </cell>
          <cell r="G297">
            <v>5</v>
          </cell>
          <cell r="H297">
            <v>92</v>
          </cell>
          <cell r="I297">
            <v>125</v>
          </cell>
          <cell r="J297">
            <v>113</v>
          </cell>
          <cell r="K297">
            <v>113</v>
          </cell>
          <cell r="L297">
            <v>112</v>
          </cell>
          <cell r="M297">
            <v>121</v>
          </cell>
          <cell r="N297">
            <v>74</v>
          </cell>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755</v>
          </cell>
          <cell r="BO297">
            <v>755</v>
          </cell>
          <cell r="BP297">
            <v>755</v>
          </cell>
          <cell r="BQ297">
            <v>755</v>
          </cell>
          <cell r="BR297" t="str">
            <v>BBC</v>
          </cell>
        </row>
        <row r="298">
          <cell r="A298" t="str">
            <v>E6110</v>
          </cell>
          <cell r="B298">
            <v>4072</v>
          </cell>
          <cell r="C298" t="str">
            <v>Boston The Haven High Technology College</v>
          </cell>
          <cell r="D298" t="str">
            <v/>
          </cell>
          <cell r="E298">
            <v>4072</v>
          </cell>
          <cell r="F298">
            <v>0</v>
          </cell>
          <cell r="G298">
            <v>0</v>
          </cell>
          <cell r="H298">
            <v>0</v>
          </cell>
          <cell r="I298">
            <v>4</v>
          </cell>
          <cell r="J298">
            <v>141</v>
          </cell>
          <cell r="K298">
            <v>146</v>
          </cell>
          <cell r="L298">
            <v>163</v>
          </cell>
          <cell r="M298">
            <v>158</v>
          </cell>
          <cell r="N298">
            <v>138</v>
          </cell>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cell r="AS298">
            <v>0</v>
          </cell>
          <cell r="AT298">
            <v>0</v>
          </cell>
          <cell r="AU298">
            <v>0</v>
          </cell>
          <cell r="AV298">
            <v>0</v>
          </cell>
          <cell r="AW298">
            <v>0</v>
          </cell>
          <cell r="AX298">
            <v>0</v>
          </cell>
          <cell r="AY298">
            <v>0</v>
          </cell>
          <cell r="AZ298">
            <v>0</v>
          </cell>
          <cell r="BA298">
            <v>0</v>
          </cell>
          <cell r="BB298">
            <v>0</v>
          </cell>
          <cell r="BC298">
            <v>0</v>
          </cell>
          <cell r="BD298">
            <v>0</v>
          </cell>
          <cell r="BE298">
            <v>0</v>
          </cell>
          <cell r="BF298">
            <v>0</v>
          </cell>
          <cell r="BG298">
            <v>0</v>
          </cell>
          <cell r="BH298">
            <v>0</v>
          </cell>
          <cell r="BI298">
            <v>0</v>
          </cell>
          <cell r="BJ298">
            <v>0</v>
          </cell>
          <cell r="BK298">
            <v>0</v>
          </cell>
          <cell r="BL298">
            <v>0</v>
          </cell>
          <cell r="BM298">
            <v>0</v>
          </cell>
          <cell r="BN298">
            <v>750</v>
          </cell>
          <cell r="BO298">
            <v>750</v>
          </cell>
          <cell r="BP298">
            <v>750</v>
          </cell>
          <cell r="BQ298">
            <v>750</v>
          </cell>
          <cell r="BR298" t="str">
            <v>BBC</v>
          </cell>
        </row>
        <row r="299">
          <cell r="A299" t="str">
            <v>E6120</v>
          </cell>
          <cell r="B299">
            <v>4000</v>
          </cell>
          <cell r="C299" t="str">
            <v>Bourne The Robert Manning Technology College</v>
          </cell>
          <cell r="D299" t="str">
            <v/>
          </cell>
          <cell r="E299">
            <v>4000</v>
          </cell>
          <cell r="F299">
            <v>0</v>
          </cell>
          <cell r="G299">
            <v>3</v>
          </cell>
          <cell r="H299">
            <v>58</v>
          </cell>
          <cell r="I299">
            <v>88</v>
          </cell>
          <cell r="J299">
            <v>209</v>
          </cell>
          <cell r="K299">
            <v>208</v>
          </cell>
          <cell r="L299">
            <v>203</v>
          </cell>
          <cell r="M299">
            <v>192</v>
          </cell>
          <cell r="N299">
            <v>210</v>
          </cell>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1171</v>
          </cell>
          <cell r="BO299">
            <v>1171</v>
          </cell>
          <cell r="BP299">
            <v>1171</v>
          </cell>
          <cell r="BQ299">
            <v>1171</v>
          </cell>
          <cell r="BR299" t="str">
            <v>SKDC</v>
          </cell>
        </row>
        <row r="300">
          <cell r="A300" t="str">
            <v>E6130</v>
          </cell>
          <cell r="B300">
            <v>4501</v>
          </cell>
          <cell r="C300" t="str">
            <v>Bourne Grammar School</v>
          </cell>
          <cell r="D300" t="str">
            <v/>
          </cell>
          <cell r="E300">
            <v>4501</v>
          </cell>
          <cell r="F300">
            <v>0</v>
          </cell>
          <cell r="G300">
            <v>1</v>
          </cell>
          <cell r="H300">
            <v>111</v>
          </cell>
          <cell r="I300">
            <v>133</v>
          </cell>
          <cell r="J300">
            <v>139</v>
          </cell>
          <cell r="K300">
            <v>141</v>
          </cell>
          <cell r="L300">
            <v>139</v>
          </cell>
          <cell r="M300">
            <v>140</v>
          </cell>
          <cell r="N300">
            <v>141</v>
          </cell>
          <cell r="O300">
            <v>1</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946</v>
          </cell>
          <cell r="BO300">
            <v>946</v>
          </cell>
          <cell r="BP300">
            <v>946</v>
          </cell>
          <cell r="BQ300">
            <v>946</v>
          </cell>
          <cell r="BR300" t="str">
            <v>SKDC</v>
          </cell>
        </row>
        <row r="301">
          <cell r="A301" t="str">
            <v>E6140</v>
          </cell>
          <cell r="B301">
            <v>5418</v>
          </cell>
          <cell r="C301" t="str">
            <v>Branston Community College</v>
          </cell>
          <cell r="D301" t="str">
            <v/>
          </cell>
          <cell r="E301">
            <v>5418</v>
          </cell>
          <cell r="F301">
            <v>0</v>
          </cell>
          <cell r="G301">
            <v>4</v>
          </cell>
          <cell r="H301">
            <v>61</v>
          </cell>
          <cell r="I301">
            <v>97</v>
          </cell>
          <cell r="J301">
            <v>182</v>
          </cell>
          <cell r="K301">
            <v>166</v>
          </cell>
          <cell r="L301">
            <v>181</v>
          </cell>
          <cell r="M301">
            <v>165</v>
          </cell>
          <cell r="N301">
            <v>175</v>
          </cell>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cell r="AS301">
            <v>0</v>
          </cell>
          <cell r="AT301">
            <v>0</v>
          </cell>
          <cell r="AU301">
            <v>0</v>
          </cell>
          <cell r="AV301">
            <v>0</v>
          </cell>
          <cell r="AW301">
            <v>0</v>
          </cell>
          <cell r="AX301">
            <v>0</v>
          </cell>
          <cell r="AY301">
            <v>0</v>
          </cell>
          <cell r="AZ301">
            <v>0</v>
          </cell>
          <cell r="BA301">
            <v>0</v>
          </cell>
          <cell r="BB301">
            <v>0</v>
          </cell>
          <cell r="BC301">
            <v>0</v>
          </cell>
          <cell r="BD301">
            <v>0</v>
          </cell>
          <cell r="BE301">
            <v>0</v>
          </cell>
          <cell r="BF301">
            <v>0</v>
          </cell>
          <cell r="BG301">
            <v>0</v>
          </cell>
          <cell r="BH301">
            <v>0</v>
          </cell>
          <cell r="BI301">
            <v>0</v>
          </cell>
          <cell r="BJ301">
            <v>0</v>
          </cell>
          <cell r="BK301">
            <v>0</v>
          </cell>
          <cell r="BL301">
            <v>0</v>
          </cell>
          <cell r="BM301">
            <v>0</v>
          </cell>
          <cell r="BN301">
            <v>1031</v>
          </cell>
          <cell r="BO301">
            <v>1031</v>
          </cell>
          <cell r="BP301">
            <v>1031</v>
          </cell>
          <cell r="BQ301">
            <v>1031</v>
          </cell>
          <cell r="BR301" t="str">
            <v>NKDC</v>
          </cell>
        </row>
        <row r="302">
          <cell r="A302" t="str">
            <v>E6150</v>
          </cell>
          <cell r="B302">
            <v>5406</v>
          </cell>
          <cell r="C302" t="str">
            <v>Caistor Grammar School</v>
          </cell>
          <cell r="D302" t="str">
            <v/>
          </cell>
          <cell r="E302">
            <v>5406</v>
          </cell>
          <cell r="F302">
            <v>0</v>
          </cell>
          <cell r="G302">
            <v>10</v>
          </cell>
          <cell r="H302">
            <v>74</v>
          </cell>
          <cell r="I302">
            <v>85</v>
          </cell>
          <cell r="J302">
            <v>95</v>
          </cell>
          <cell r="K302">
            <v>96</v>
          </cell>
          <cell r="L302">
            <v>89</v>
          </cell>
          <cell r="M302">
            <v>91</v>
          </cell>
          <cell r="N302">
            <v>91</v>
          </cell>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631</v>
          </cell>
          <cell r="BO302">
            <v>631</v>
          </cell>
          <cell r="BP302">
            <v>631</v>
          </cell>
          <cell r="BQ302">
            <v>631</v>
          </cell>
          <cell r="BR302" t="str">
            <v>WLDC</v>
          </cell>
        </row>
        <row r="303">
          <cell r="A303" t="str">
            <v>E6160</v>
          </cell>
          <cell r="B303">
            <v>4049</v>
          </cell>
          <cell r="C303" t="str">
            <v>Caistor Yarborough School</v>
          </cell>
          <cell r="D303" t="str">
            <v/>
          </cell>
          <cell r="E303">
            <v>4049</v>
          </cell>
          <cell r="F303">
            <v>0</v>
          </cell>
          <cell r="G303">
            <v>0</v>
          </cell>
          <cell r="H303">
            <v>0</v>
          </cell>
          <cell r="I303">
            <v>0</v>
          </cell>
          <cell r="J303">
            <v>116</v>
          </cell>
          <cell r="K303">
            <v>109</v>
          </cell>
          <cell r="L303">
            <v>112</v>
          </cell>
          <cell r="M303">
            <v>112</v>
          </cell>
          <cell r="N303">
            <v>112</v>
          </cell>
          <cell r="O303">
            <v>0</v>
          </cell>
          <cell r="P303">
            <v>0</v>
          </cell>
          <cell r="Q303">
            <v>0</v>
          </cell>
          <cell r="R303">
            <v>0</v>
          </cell>
          <cell r="S303">
            <v>0</v>
          </cell>
          <cell r="T303">
            <v>0</v>
          </cell>
          <cell r="U303">
            <v>0</v>
          </cell>
          <cell r="V303">
            <v>0</v>
          </cell>
          <cell r="W303">
            <v>0</v>
          </cell>
          <cell r="X303">
            <v>0</v>
          </cell>
          <cell r="Y303">
            <v>0</v>
          </cell>
          <cell r="Z303">
            <v>0</v>
          </cell>
          <cell r="AA303">
            <v>0</v>
          </cell>
          <cell r="AB303">
            <v>0</v>
          </cell>
          <cell r="AC303">
            <v>0</v>
          </cell>
          <cell r="AD303">
            <v>0</v>
          </cell>
          <cell r="AE303">
            <v>0</v>
          </cell>
          <cell r="AF303">
            <v>0</v>
          </cell>
          <cell r="AG303">
            <v>0</v>
          </cell>
          <cell r="AH303">
            <v>0</v>
          </cell>
          <cell r="AI303">
            <v>0</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561</v>
          </cell>
          <cell r="BO303">
            <v>561</v>
          </cell>
          <cell r="BP303">
            <v>561</v>
          </cell>
          <cell r="BQ303">
            <v>561</v>
          </cell>
          <cell r="BR303" t="str">
            <v>WLDC</v>
          </cell>
        </row>
        <row r="304">
          <cell r="A304" t="str">
            <v>E6170</v>
          </cell>
          <cell r="B304">
            <v>4062</v>
          </cell>
          <cell r="C304" t="str">
            <v>Cherry Willingham Community School</v>
          </cell>
          <cell r="D304" t="str">
            <v/>
          </cell>
          <cell r="E304">
            <v>4062</v>
          </cell>
          <cell r="F304">
            <v>0</v>
          </cell>
          <cell r="G304">
            <v>0</v>
          </cell>
          <cell r="H304">
            <v>0</v>
          </cell>
          <cell r="I304">
            <v>5</v>
          </cell>
          <cell r="J304">
            <v>109</v>
          </cell>
          <cell r="K304">
            <v>101</v>
          </cell>
          <cell r="L304">
            <v>119</v>
          </cell>
          <cell r="M304">
            <v>91</v>
          </cell>
          <cell r="N304">
            <v>102</v>
          </cell>
          <cell r="O304">
            <v>0</v>
          </cell>
          <cell r="P304">
            <v>0</v>
          </cell>
          <cell r="Q304">
            <v>0</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v>
          </cell>
          <cell r="AT304">
            <v>0</v>
          </cell>
          <cell r="AU304">
            <v>0</v>
          </cell>
          <cell r="AV304">
            <v>0</v>
          </cell>
          <cell r="AW304">
            <v>0</v>
          </cell>
          <cell r="AX304">
            <v>0</v>
          </cell>
          <cell r="AY304">
            <v>0</v>
          </cell>
          <cell r="AZ304">
            <v>0</v>
          </cell>
          <cell r="BA304">
            <v>0</v>
          </cell>
          <cell r="BB304">
            <v>0</v>
          </cell>
          <cell r="BC304">
            <v>0</v>
          </cell>
          <cell r="BD304">
            <v>0</v>
          </cell>
          <cell r="BE304">
            <v>0</v>
          </cell>
          <cell r="BF304">
            <v>0</v>
          </cell>
          <cell r="BG304">
            <v>0</v>
          </cell>
          <cell r="BH304">
            <v>0</v>
          </cell>
          <cell r="BI304">
            <v>0</v>
          </cell>
          <cell r="BJ304">
            <v>0</v>
          </cell>
          <cell r="BK304">
            <v>0</v>
          </cell>
          <cell r="BL304">
            <v>0</v>
          </cell>
          <cell r="BM304">
            <v>0</v>
          </cell>
          <cell r="BN304">
            <v>527</v>
          </cell>
          <cell r="BO304">
            <v>527</v>
          </cell>
          <cell r="BP304">
            <v>527</v>
          </cell>
          <cell r="BQ304">
            <v>527</v>
          </cell>
          <cell r="BR304" t="str">
            <v>WLDC</v>
          </cell>
        </row>
        <row r="305">
          <cell r="A305" t="str">
            <v>E6180</v>
          </cell>
          <cell r="B305">
            <v>4017</v>
          </cell>
          <cell r="C305" t="str">
            <v>Corby Glen The Charles Read High School</v>
          </cell>
          <cell r="D305" t="str">
            <v/>
          </cell>
          <cell r="E305">
            <v>4017</v>
          </cell>
          <cell r="F305">
            <v>0</v>
          </cell>
          <cell r="G305">
            <v>0</v>
          </cell>
          <cell r="H305">
            <v>0</v>
          </cell>
          <cell r="I305">
            <v>0</v>
          </cell>
          <cell r="J305">
            <v>50</v>
          </cell>
          <cell r="K305">
            <v>54</v>
          </cell>
          <cell r="L305">
            <v>48</v>
          </cell>
          <cell r="M305">
            <v>56</v>
          </cell>
          <cell r="N305">
            <v>50</v>
          </cell>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258</v>
          </cell>
          <cell r="BO305">
            <v>258</v>
          </cell>
          <cell r="BP305">
            <v>258</v>
          </cell>
          <cell r="BQ305">
            <v>258</v>
          </cell>
          <cell r="BR305" t="str">
            <v>SKDC</v>
          </cell>
        </row>
        <row r="306">
          <cell r="A306" t="str">
            <v>E6190</v>
          </cell>
          <cell r="B306">
            <v>4032</v>
          </cell>
          <cell r="C306" t="str">
            <v>Crowland The St Guthlac School</v>
          </cell>
          <cell r="D306" t="str">
            <v/>
          </cell>
          <cell r="E306">
            <v>4032</v>
          </cell>
          <cell r="F306">
            <v>0</v>
          </cell>
          <cell r="G306">
            <v>0</v>
          </cell>
          <cell r="H306">
            <v>0</v>
          </cell>
          <cell r="I306">
            <v>2</v>
          </cell>
          <cell r="J306">
            <v>82</v>
          </cell>
          <cell r="K306">
            <v>76</v>
          </cell>
          <cell r="L306">
            <v>81</v>
          </cell>
          <cell r="M306">
            <v>77</v>
          </cell>
          <cell r="N306">
            <v>59</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v>
          </cell>
          <cell r="BD306">
            <v>0</v>
          </cell>
          <cell r="BE306">
            <v>0</v>
          </cell>
          <cell r="BF306">
            <v>0</v>
          </cell>
          <cell r="BG306">
            <v>0</v>
          </cell>
          <cell r="BH306">
            <v>0</v>
          </cell>
          <cell r="BI306">
            <v>0</v>
          </cell>
          <cell r="BJ306">
            <v>0</v>
          </cell>
          <cell r="BK306">
            <v>0</v>
          </cell>
          <cell r="BL306">
            <v>0</v>
          </cell>
          <cell r="BM306">
            <v>0</v>
          </cell>
          <cell r="BN306">
            <v>377</v>
          </cell>
          <cell r="BO306">
            <v>377</v>
          </cell>
          <cell r="BP306">
            <v>377</v>
          </cell>
          <cell r="BQ306">
            <v>377</v>
          </cell>
          <cell r="BR306" t="str">
            <v>SHDC</v>
          </cell>
        </row>
        <row r="307">
          <cell r="A307" t="str">
            <v>E6210</v>
          </cell>
          <cell r="B307">
            <v>4010</v>
          </cell>
          <cell r="C307" t="str">
            <v>Deepings School</v>
          </cell>
          <cell r="D307" t="str">
            <v/>
          </cell>
          <cell r="E307">
            <v>4010</v>
          </cell>
          <cell r="F307">
            <v>0</v>
          </cell>
          <cell r="G307">
            <v>0</v>
          </cell>
          <cell r="H307">
            <v>103</v>
          </cell>
          <cell r="I307">
            <v>128</v>
          </cell>
          <cell r="J307">
            <v>230</v>
          </cell>
          <cell r="K307">
            <v>229</v>
          </cell>
          <cell r="L307">
            <v>226</v>
          </cell>
          <cell r="M307">
            <v>235</v>
          </cell>
          <cell r="N307">
            <v>232</v>
          </cell>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v>
          </cell>
          <cell r="AT307">
            <v>0</v>
          </cell>
          <cell r="AU307">
            <v>0</v>
          </cell>
          <cell r="AV307">
            <v>0</v>
          </cell>
          <cell r="AW307">
            <v>0</v>
          </cell>
          <cell r="AX307">
            <v>0</v>
          </cell>
          <cell r="AY307">
            <v>0</v>
          </cell>
          <cell r="AZ307">
            <v>0</v>
          </cell>
          <cell r="BA307">
            <v>0</v>
          </cell>
          <cell r="BB307">
            <v>0</v>
          </cell>
          <cell r="BC307">
            <v>0</v>
          </cell>
          <cell r="BD307">
            <v>0</v>
          </cell>
          <cell r="BE307">
            <v>0</v>
          </cell>
          <cell r="BF307">
            <v>0</v>
          </cell>
          <cell r="BG307">
            <v>0</v>
          </cell>
          <cell r="BH307">
            <v>0</v>
          </cell>
          <cell r="BI307">
            <v>0</v>
          </cell>
          <cell r="BJ307">
            <v>0</v>
          </cell>
          <cell r="BK307">
            <v>0</v>
          </cell>
          <cell r="BL307">
            <v>0</v>
          </cell>
          <cell r="BM307">
            <v>0</v>
          </cell>
          <cell r="BN307">
            <v>1383</v>
          </cell>
          <cell r="BO307">
            <v>1383</v>
          </cell>
          <cell r="BP307">
            <v>1383</v>
          </cell>
          <cell r="BQ307">
            <v>1383</v>
          </cell>
          <cell r="BR307" t="str">
            <v>SKDC</v>
          </cell>
        </row>
        <row r="308">
          <cell r="A308" t="str">
            <v>E6220</v>
          </cell>
          <cell r="B308">
            <v>4507</v>
          </cell>
          <cell r="C308" t="str">
            <v>Donington The Thomas Cowley High School</v>
          </cell>
          <cell r="D308" t="str">
            <v/>
          </cell>
          <cell r="E308">
            <v>4507</v>
          </cell>
          <cell r="F308">
            <v>0</v>
          </cell>
          <cell r="G308">
            <v>0</v>
          </cell>
          <cell r="H308">
            <v>0</v>
          </cell>
          <cell r="I308">
            <v>0</v>
          </cell>
          <cell r="J308">
            <v>118</v>
          </cell>
          <cell r="K308">
            <v>119</v>
          </cell>
          <cell r="L308">
            <v>135</v>
          </cell>
          <cell r="M308">
            <v>125</v>
          </cell>
          <cell r="N308">
            <v>125</v>
          </cell>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622</v>
          </cell>
          <cell r="BO308">
            <v>622</v>
          </cell>
          <cell r="BP308">
            <v>622</v>
          </cell>
          <cell r="BQ308">
            <v>622</v>
          </cell>
          <cell r="BR308" t="str">
            <v>SHDC</v>
          </cell>
        </row>
        <row r="309">
          <cell r="A309" t="str">
            <v>E6230</v>
          </cell>
          <cell r="B309">
            <v>5410</v>
          </cell>
          <cell r="C309" t="str">
            <v>Gainsborough The Castle Hills Community Arts College</v>
          </cell>
          <cell r="D309" t="str">
            <v/>
          </cell>
          <cell r="E309">
            <v>5410</v>
          </cell>
          <cell r="F309">
            <v>0</v>
          </cell>
          <cell r="G309">
            <v>0</v>
          </cell>
          <cell r="H309">
            <v>0</v>
          </cell>
          <cell r="I309">
            <v>0</v>
          </cell>
          <cell r="J309">
            <v>152</v>
          </cell>
          <cell r="K309">
            <v>116</v>
          </cell>
          <cell r="L309">
            <v>109</v>
          </cell>
          <cell r="M309">
            <v>117</v>
          </cell>
          <cell r="N309">
            <v>96</v>
          </cell>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590</v>
          </cell>
          <cell r="BO309">
            <v>590</v>
          </cell>
          <cell r="BP309">
            <v>590</v>
          </cell>
          <cell r="BQ309">
            <v>590</v>
          </cell>
          <cell r="BR309" t="str">
            <v>WLDC</v>
          </cell>
        </row>
        <row r="310">
          <cell r="A310" t="str">
            <v>E6240</v>
          </cell>
          <cell r="B310">
            <v>4069</v>
          </cell>
          <cell r="C310" t="str">
            <v>Gainsborough The Middlefield School Of Technology</v>
          </cell>
          <cell r="D310" t="str">
            <v/>
          </cell>
          <cell r="E310">
            <v>4069</v>
          </cell>
          <cell r="F310">
            <v>0</v>
          </cell>
          <cell r="G310">
            <v>0</v>
          </cell>
          <cell r="H310">
            <v>0</v>
          </cell>
          <cell r="I310">
            <v>0</v>
          </cell>
          <cell r="J310">
            <v>114</v>
          </cell>
          <cell r="K310">
            <v>120</v>
          </cell>
          <cell r="L310">
            <v>128</v>
          </cell>
          <cell r="M310">
            <v>114</v>
          </cell>
          <cell r="N310">
            <v>123</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599</v>
          </cell>
          <cell r="BO310">
            <v>599</v>
          </cell>
          <cell r="BP310">
            <v>599</v>
          </cell>
          <cell r="BQ310">
            <v>599</v>
          </cell>
          <cell r="BR310" t="str">
            <v>WLDC</v>
          </cell>
        </row>
        <row r="311">
          <cell r="A311" t="str">
            <v>E6270</v>
          </cell>
          <cell r="B311">
            <v>4065</v>
          </cell>
          <cell r="C311" t="str">
            <v>Gainsborough Queen Elizabeth's High School</v>
          </cell>
          <cell r="D311" t="str">
            <v/>
          </cell>
          <cell r="E311">
            <v>4065</v>
          </cell>
          <cell r="F311">
            <v>0</v>
          </cell>
          <cell r="G311">
            <v>6</v>
          </cell>
          <cell r="H311">
            <v>131</v>
          </cell>
          <cell r="I311">
            <v>133</v>
          </cell>
          <cell r="J311">
            <v>176</v>
          </cell>
          <cell r="K311">
            <v>181</v>
          </cell>
          <cell r="L311">
            <v>181</v>
          </cell>
          <cell r="M311">
            <v>177</v>
          </cell>
          <cell r="N311">
            <v>183</v>
          </cell>
          <cell r="O311">
            <v>2</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1170</v>
          </cell>
          <cell r="BO311">
            <v>1170</v>
          </cell>
          <cell r="BP311">
            <v>1170</v>
          </cell>
          <cell r="BQ311">
            <v>1170</v>
          </cell>
          <cell r="BR311" t="str">
            <v>WLDC</v>
          </cell>
        </row>
        <row r="312">
          <cell r="A312" t="str">
            <v>E6300</v>
          </cell>
          <cell r="B312">
            <v>4004</v>
          </cell>
          <cell r="C312" t="str">
            <v>Grantham Kesteven and Grantham Girls' School - 'A Specialist Science School'</v>
          </cell>
          <cell r="D312" t="str">
            <v/>
          </cell>
          <cell r="E312">
            <v>4004</v>
          </cell>
          <cell r="F312">
            <v>0</v>
          </cell>
          <cell r="G312">
            <v>3</v>
          </cell>
          <cell r="H312">
            <v>122</v>
          </cell>
          <cell r="I312">
            <v>131</v>
          </cell>
          <cell r="J312">
            <v>150</v>
          </cell>
          <cell r="K312">
            <v>169</v>
          </cell>
          <cell r="L312">
            <v>141</v>
          </cell>
          <cell r="M312">
            <v>167</v>
          </cell>
          <cell r="N312">
            <v>163</v>
          </cell>
          <cell r="O312">
            <v>1</v>
          </cell>
          <cell r="P312">
            <v>0</v>
          </cell>
          <cell r="Q312">
            <v>0</v>
          </cell>
          <cell r="R312">
            <v>0</v>
          </cell>
          <cell r="S312">
            <v>0</v>
          </cell>
          <cell r="T312">
            <v>0</v>
          </cell>
          <cell r="U312">
            <v>0</v>
          </cell>
          <cell r="V312">
            <v>0</v>
          </cell>
          <cell r="W312">
            <v>0</v>
          </cell>
          <cell r="X312">
            <v>0</v>
          </cell>
          <cell r="Y312">
            <v>0</v>
          </cell>
          <cell r="Z312">
            <v>0</v>
          </cell>
          <cell r="AA312">
            <v>0</v>
          </cell>
          <cell r="AB312">
            <v>0</v>
          </cell>
          <cell r="AC312">
            <v>0</v>
          </cell>
          <cell r="AD312">
            <v>0</v>
          </cell>
          <cell r="AE312">
            <v>0</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1047</v>
          </cell>
          <cell r="BO312">
            <v>1047</v>
          </cell>
          <cell r="BP312">
            <v>1047</v>
          </cell>
          <cell r="BQ312">
            <v>1047</v>
          </cell>
          <cell r="BR312" t="str">
            <v>SKDC</v>
          </cell>
        </row>
        <row r="313">
          <cell r="A313" t="str">
            <v>E6310</v>
          </cell>
          <cell r="B313">
            <v>5402</v>
          </cell>
          <cell r="C313" t="str">
            <v>Grantham The King's School</v>
          </cell>
          <cell r="D313" t="str">
            <v/>
          </cell>
          <cell r="E313">
            <v>5402</v>
          </cell>
          <cell r="F313">
            <v>0</v>
          </cell>
          <cell r="G313">
            <v>1</v>
          </cell>
          <cell r="H313">
            <v>129</v>
          </cell>
          <cell r="I313">
            <v>123</v>
          </cell>
          <cell r="J313">
            <v>130</v>
          </cell>
          <cell r="K313">
            <v>148</v>
          </cell>
          <cell r="L313">
            <v>149</v>
          </cell>
          <cell r="M313">
            <v>146</v>
          </cell>
          <cell r="N313">
            <v>137</v>
          </cell>
          <cell r="O313">
            <v>0</v>
          </cell>
          <cell r="P313">
            <v>0</v>
          </cell>
          <cell r="Q313">
            <v>0</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963</v>
          </cell>
          <cell r="BO313">
            <v>963</v>
          </cell>
          <cell r="BP313">
            <v>963</v>
          </cell>
          <cell r="BQ313">
            <v>963</v>
          </cell>
          <cell r="BR313" t="str">
            <v>SKDC</v>
          </cell>
        </row>
        <row r="314">
          <cell r="A314" t="str">
            <v>E6320</v>
          </cell>
          <cell r="B314">
            <v>5422</v>
          </cell>
          <cell r="C314" t="str">
            <v>Grantham St Hugh's C.E. Mathematics &amp; Computing College</v>
          </cell>
          <cell r="D314" t="str">
            <v/>
          </cell>
          <cell r="E314">
            <v>5422</v>
          </cell>
          <cell r="F314">
            <v>0</v>
          </cell>
          <cell r="G314">
            <v>0</v>
          </cell>
          <cell r="H314">
            <v>0</v>
          </cell>
          <cell r="I314">
            <v>0</v>
          </cell>
          <cell r="J314">
            <v>90</v>
          </cell>
          <cell r="K314">
            <v>93</v>
          </cell>
          <cell r="L314">
            <v>99</v>
          </cell>
          <cell r="M314">
            <v>107</v>
          </cell>
          <cell r="N314">
            <v>85</v>
          </cell>
          <cell r="O314">
            <v>0</v>
          </cell>
          <cell r="P314">
            <v>0</v>
          </cell>
          <cell r="Q314">
            <v>0</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1</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475</v>
          </cell>
          <cell r="BO314">
            <v>474.5</v>
          </cell>
          <cell r="BP314">
            <v>475</v>
          </cell>
          <cell r="BQ314">
            <v>474.5</v>
          </cell>
          <cell r="BR314" t="str">
            <v>SKDC</v>
          </cell>
        </row>
        <row r="315">
          <cell r="A315" t="str">
            <v>E6330</v>
          </cell>
          <cell r="B315">
            <v>5419</v>
          </cell>
          <cell r="C315" t="str">
            <v>The Grantham Church (VA) High School</v>
          </cell>
          <cell r="D315" t="str">
            <v/>
          </cell>
          <cell r="E315">
            <v>5419</v>
          </cell>
          <cell r="F315">
            <v>0</v>
          </cell>
          <cell r="G315">
            <v>0</v>
          </cell>
          <cell r="H315">
            <v>0</v>
          </cell>
          <cell r="I315">
            <v>0</v>
          </cell>
          <cell r="J315">
            <v>120</v>
          </cell>
          <cell r="K315">
            <v>99</v>
          </cell>
          <cell r="L315">
            <v>122</v>
          </cell>
          <cell r="M315">
            <v>99</v>
          </cell>
          <cell r="N315">
            <v>76</v>
          </cell>
          <cell r="O315">
            <v>0</v>
          </cell>
          <cell r="P315">
            <v>0</v>
          </cell>
          <cell r="Q315">
            <v>0</v>
          </cell>
          <cell r="R315">
            <v>0</v>
          </cell>
          <cell r="S315">
            <v>0</v>
          </cell>
          <cell r="T315">
            <v>0</v>
          </cell>
          <cell r="U315">
            <v>0</v>
          </cell>
          <cell r="V315">
            <v>0</v>
          </cell>
          <cell r="W315">
            <v>0</v>
          </cell>
          <cell r="X315">
            <v>0</v>
          </cell>
          <cell r="Y315">
            <v>0</v>
          </cell>
          <cell r="Z315">
            <v>0</v>
          </cell>
          <cell r="AA315">
            <v>0</v>
          </cell>
          <cell r="AB315">
            <v>0</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516</v>
          </cell>
          <cell r="BO315">
            <v>516</v>
          </cell>
          <cell r="BP315">
            <v>516</v>
          </cell>
          <cell r="BQ315">
            <v>516</v>
          </cell>
          <cell r="BR315" t="str">
            <v>SKDC</v>
          </cell>
        </row>
        <row r="316">
          <cell r="A316" t="str">
            <v>E6340</v>
          </cell>
          <cell r="B316">
            <v>4019</v>
          </cell>
          <cell r="C316" t="str">
            <v>Grantham The Walton Girls' High School</v>
          </cell>
          <cell r="D316" t="str">
            <v/>
          </cell>
          <cell r="E316">
            <v>4019</v>
          </cell>
          <cell r="F316">
            <v>0</v>
          </cell>
          <cell r="G316">
            <v>0</v>
          </cell>
          <cell r="H316">
            <v>0</v>
          </cell>
          <cell r="I316">
            <v>0</v>
          </cell>
          <cell r="J316">
            <v>140</v>
          </cell>
          <cell r="K316">
            <v>131</v>
          </cell>
          <cell r="L316">
            <v>162</v>
          </cell>
          <cell r="M316">
            <v>139</v>
          </cell>
          <cell r="N316">
            <v>146</v>
          </cell>
          <cell r="O316">
            <v>0</v>
          </cell>
          <cell r="P316">
            <v>0</v>
          </cell>
          <cell r="Q316">
            <v>0</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718</v>
          </cell>
          <cell r="BO316">
            <v>718</v>
          </cell>
          <cell r="BP316">
            <v>718</v>
          </cell>
          <cell r="BQ316">
            <v>718</v>
          </cell>
          <cell r="BR316" t="str">
            <v>SKDC</v>
          </cell>
        </row>
        <row r="317">
          <cell r="A317" t="str">
            <v>E6350</v>
          </cell>
          <cell r="B317">
            <v>5426</v>
          </cell>
          <cell r="C317" t="str">
            <v>Grantham The Central Technology and Sports College</v>
          </cell>
          <cell r="D317" t="str">
            <v/>
          </cell>
          <cell r="E317">
            <v>5426</v>
          </cell>
          <cell r="F317">
            <v>0</v>
          </cell>
          <cell r="G317">
            <v>0</v>
          </cell>
          <cell r="H317">
            <v>0</v>
          </cell>
          <cell r="I317">
            <v>0</v>
          </cell>
          <cell r="J317">
            <v>127</v>
          </cell>
          <cell r="K317">
            <v>134</v>
          </cell>
          <cell r="L317">
            <v>136</v>
          </cell>
          <cell r="M317">
            <v>129</v>
          </cell>
          <cell r="N317">
            <v>150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676</v>
          </cell>
          <cell r="BO317">
            <v>676</v>
          </cell>
          <cell r="BP317">
            <v>676</v>
          </cell>
          <cell r="BQ317">
            <v>676</v>
          </cell>
          <cell r="BR317" t="str">
            <v>SKDC</v>
          </cell>
        </row>
        <row r="318">
          <cell r="A318" t="str">
            <v>E6360</v>
          </cell>
          <cell r="B318">
            <v>4029</v>
          </cell>
          <cell r="C318" t="str">
            <v>Holbeach The George Farmer Technology and Language College</v>
          </cell>
          <cell r="D318" t="str">
            <v/>
          </cell>
          <cell r="E318">
            <v>4029</v>
          </cell>
          <cell r="F318">
            <v>0</v>
          </cell>
          <cell r="G318">
            <v>0</v>
          </cell>
          <cell r="H318">
            <v>0</v>
          </cell>
          <cell r="I318">
            <v>12</v>
          </cell>
          <cell r="J318">
            <v>137</v>
          </cell>
          <cell r="K318">
            <v>137</v>
          </cell>
          <cell r="L318">
            <v>141</v>
          </cell>
          <cell r="M318">
            <v>143</v>
          </cell>
          <cell r="N318">
            <v>147</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717</v>
          </cell>
          <cell r="BO318">
            <v>717</v>
          </cell>
          <cell r="BP318">
            <v>717</v>
          </cell>
          <cell r="BQ318">
            <v>717</v>
          </cell>
          <cell r="BR318" t="str">
            <v>SHDC</v>
          </cell>
        </row>
        <row r="319">
          <cell r="A319" t="str">
            <v>E6370</v>
          </cell>
          <cell r="B319">
            <v>5411</v>
          </cell>
          <cell r="C319" t="str">
            <v>Horncastle Queen Elizabeth's Grammar School</v>
          </cell>
          <cell r="D319" t="str">
            <v/>
          </cell>
          <cell r="E319">
            <v>5411</v>
          </cell>
          <cell r="F319">
            <v>0</v>
          </cell>
          <cell r="G319">
            <v>2</v>
          </cell>
          <cell r="H319">
            <v>107</v>
          </cell>
          <cell r="I319">
            <v>121</v>
          </cell>
          <cell r="J319">
            <v>118</v>
          </cell>
          <cell r="K319">
            <v>123</v>
          </cell>
          <cell r="L319">
            <v>121</v>
          </cell>
          <cell r="M319">
            <v>119</v>
          </cell>
          <cell r="N319">
            <v>124</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835</v>
          </cell>
          <cell r="BO319">
            <v>835</v>
          </cell>
          <cell r="BP319">
            <v>835</v>
          </cell>
          <cell r="BQ319">
            <v>835</v>
          </cell>
          <cell r="BR319" t="str">
            <v>ELDC</v>
          </cell>
        </row>
        <row r="320">
          <cell r="A320" t="str">
            <v>E6380</v>
          </cell>
          <cell r="B320">
            <v>4050</v>
          </cell>
          <cell r="C320" t="str">
            <v>Horncastle Banovallum School</v>
          </cell>
          <cell r="D320" t="str">
            <v/>
          </cell>
          <cell r="E320">
            <v>4050</v>
          </cell>
          <cell r="F320">
            <v>0</v>
          </cell>
          <cell r="G320">
            <v>0</v>
          </cell>
          <cell r="H320">
            <v>0</v>
          </cell>
          <cell r="I320">
            <v>0</v>
          </cell>
          <cell r="J320">
            <v>124</v>
          </cell>
          <cell r="K320">
            <v>108</v>
          </cell>
          <cell r="L320">
            <v>125</v>
          </cell>
          <cell r="M320">
            <v>110</v>
          </cell>
          <cell r="N320">
            <v>107</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1</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575</v>
          </cell>
          <cell r="BO320">
            <v>574.5</v>
          </cell>
          <cell r="BP320">
            <v>575</v>
          </cell>
          <cell r="BQ320">
            <v>574.5</v>
          </cell>
          <cell r="BR320" t="str">
            <v>ELDC</v>
          </cell>
        </row>
        <row r="321">
          <cell r="A321" t="str">
            <v>E6400</v>
          </cell>
          <cell r="B321">
            <v>4028</v>
          </cell>
          <cell r="C321" t="str">
            <v>Kirton Middlecott School</v>
          </cell>
          <cell r="D321" t="str">
            <v/>
          </cell>
          <cell r="E321">
            <v>4028</v>
          </cell>
          <cell r="F321">
            <v>0</v>
          </cell>
          <cell r="G321">
            <v>1</v>
          </cell>
          <cell r="H321">
            <v>0</v>
          </cell>
          <cell r="I321">
            <v>6</v>
          </cell>
          <cell r="J321">
            <v>99</v>
          </cell>
          <cell r="K321">
            <v>104</v>
          </cell>
          <cell r="L321">
            <v>108</v>
          </cell>
          <cell r="M321">
            <v>89</v>
          </cell>
          <cell r="N321">
            <v>104</v>
          </cell>
          <cell r="O321">
            <v>0</v>
          </cell>
          <cell r="P321">
            <v>0</v>
          </cell>
          <cell r="Q321">
            <v>0</v>
          </cell>
          <cell r="R321">
            <v>0</v>
          </cell>
          <cell r="S321">
            <v>0</v>
          </cell>
          <cell r="T321">
            <v>0</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511</v>
          </cell>
          <cell r="BO321">
            <v>511</v>
          </cell>
          <cell r="BP321">
            <v>511</v>
          </cell>
          <cell r="BQ321">
            <v>511</v>
          </cell>
          <cell r="BR321" t="str">
            <v>BBC</v>
          </cell>
        </row>
        <row r="322">
          <cell r="A322" t="str">
            <v>E6420</v>
          </cell>
          <cell r="B322">
            <v>5414</v>
          </cell>
          <cell r="C322" t="str">
            <v>Lincoln Joseph Ruston Technology College</v>
          </cell>
          <cell r="D322" t="str">
            <v/>
          </cell>
          <cell r="E322">
            <v>5414</v>
          </cell>
          <cell r="F322">
            <v>0</v>
          </cell>
          <cell r="G322">
            <v>2</v>
          </cell>
          <cell r="H322">
            <v>2</v>
          </cell>
          <cell r="I322">
            <v>6</v>
          </cell>
          <cell r="J322">
            <v>75</v>
          </cell>
          <cell r="K322">
            <v>85</v>
          </cell>
          <cell r="L322">
            <v>83</v>
          </cell>
          <cell r="M322">
            <v>57</v>
          </cell>
          <cell r="N322">
            <v>60</v>
          </cell>
          <cell r="O322">
            <v>0</v>
          </cell>
          <cell r="P322">
            <v>0</v>
          </cell>
          <cell r="Q322">
            <v>0</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370</v>
          </cell>
          <cell r="BO322">
            <v>370</v>
          </cell>
          <cell r="BP322">
            <v>370</v>
          </cell>
          <cell r="BQ322">
            <v>370</v>
          </cell>
          <cell r="BR322" t="str">
            <v>LCC</v>
          </cell>
        </row>
        <row r="323">
          <cell r="A323" t="str">
            <v>E6450</v>
          </cell>
          <cell r="B323">
            <v>5421</v>
          </cell>
          <cell r="C323" t="str">
            <v>Lincoln Saint Peter and Saint Paul Lincoln's Catholic High School A Science College</v>
          </cell>
          <cell r="D323" t="str">
            <v/>
          </cell>
          <cell r="E323">
            <v>5421</v>
          </cell>
          <cell r="F323">
            <v>0</v>
          </cell>
          <cell r="G323">
            <v>6</v>
          </cell>
          <cell r="H323">
            <v>35</v>
          </cell>
          <cell r="I323">
            <v>67</v>
          </cell>
          <cell r="J323">
            <v>108</v>
          </cell>
          <cell r="K323">
            <v>115</v>
          </cell>
          <cell r="L323">
            <v>110</v>
          </cell>
          <cell r="M323">
            <v>106</v>
          </cell>
          <cell r="N323">
            <v>112</v>
          </cell>
          <cell r="O323">
            <v>1</v>
          </cell>
          <cell r="P323">
            <v>0</v>
          </cell>
          <cell r="Q323">
            <v>0</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660</v>
          </cell>
          <cell r="BO323">
            <v>660</v>
          </cell>
          <cell r="BP323">
            <v>660</v>
          </cell>
          <cell r="BQ323">
            <v>660</v>
          </cell>
          <cell r="BR323" t="str">
            <v>LCC</v>
          </cell>
        </row>
        <row r="324">
          <cell r="A324" t="str">
            <v>E6470</v>
          </cell>
          <cell r="B324">
            <v>5407</v>
          </cell>
          <cell r="C324" t="str">
            <v>Lincoln Yarborough School</v>
          </cell>
          <cell r="D324" t="str">
            <v/>
          </cell>
          <cell r="E324">
            <v>5407</v>
          </cell>
          <cell r="F324">
            <v>0</v>
          </cell>
          <cell r="G324">
            <v>9</v>
          </cell>
          <cell r="H324">
            <v>61</v>
          </cell>
          <cell r="I324">
            <v>81</v>
          </cell>
          <cell r="J324">
            <v>138</v>
          </cell>
          <cell r="K324">
            <v>151</v>
          </cell>
          <cell r="L324">
            <v>147</v>
          </cell>
          <cell r="M324">
            <v>137</v>
          </cell>
          <cell r="N324">
            <v>127</v>
          </cell>
          <cell r="O324">
            <v>0</v>
          </cell>
          <cell r="P324">
            <v>0</v>
          </cell>
          <cell r="Q324">
            <v>0</v>
          </cell>
          <cell r="R324">
            <v>0</v>
          </cell>
          <cell r="S324">
            <v>0</v>
          </cell>
          <cell r="T324">
            <v>0</v>
          </cell>
          <cell r="U324">
            <v>0</v>
          </cell>
          <cell r="V324">
            <v>0</v>
          </cell>
          <cell r="W324">
            <v>0</v>
          </cell>
          <cell r="X324">
            <v>0</v>
          </cell>
          <cell r="Y324">
            <v>0</v>
          </cell>
          <cell r="Z324">
            <v>0</v>
          </cell>
          <cell r="AA324">
            <v>0</v>
          </cell>
          <cell r="AB324">
            <v>0</v>
          </cell>
          <cell r="AC324">
            <v>0</v>
          </cell>
          <cell r="AD324">
            <v>0</v>
          </cell>
          <cell r="AE324">
            <v>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851</v>
          </cell>
          <cell r="BO324">
            <v>851</v>
          </cell>
          <cell r="BP324">
            <v>851</v>
          </cell>
          <cell r="BQ324">
            <v>851</v>
          </cell>
          <cell r="BR324" t="str">
            <v>LCC</v>
          </cell>
        </row>
        <row r="325">
          <cell r="A325" t="str">
            <v>E6480</v>
          </cell>
          <cell r="B325">
            <v>4036</v>
          </cell>
          <cell r="C325" t="str">
            <v>Lincoln The City of Lincoln Community College</v>
          </cell>
          <cell r="D325" t="str">
            <v/>
          </cell>
          <cell r="E325">
            <v>4036</v>
          </cell>
          <cell r="F325">
            <v>0</v>
          </cell>
          <cell r="G325">
            <v>2</v>
          </cell>
          <cell r="H325">
            <v>45</v>
          </cell>
          <cell r="I325">
            <v>63</v>
          </cell>
          <cell r="J325">
            <v>155</v>
          </cell>
          <cell r="K325">
            <v>178</v>
          </cell>
          <cell r="L325">
            <v>166</v>
          </cell>
          <cell r="M325">
            <v>167</v>
          </cell>
          <cell r="N325">
            <v>147</v>
          </cell>
          <cell r="O325">
            <v>0</v>
          </cell>
          <cell r="P325">
            <v>0</v>
          </cell>
          <cell r="Q325">
            <v>0</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923</v>
          </cell>
          <cell r="BO325">
            <v>923</v>
          </cell>
          <cell r="BP325">
            <v>923</v>
          </cell>
          <cell r="BQ325">
            <v>923</v>
          </cell>
          <cell r="BR325" t="str">
            <v>LCC</v>
          </cell>
        </row>
        <row r="326">
          <cell r="A326" t="str">
            <v>E6500</v>
          </cell>
          <cell r="B326">
            <v>5425</v>
          </cell>
          <cell r="C326" t="str">
            <v>Lincoln The Priory LSST School</v>
          </cell>
          <cell r="D326" t="str">
            <v/>
          </cell>
          <cell r="E326">
            <v>5425</v>
          </cell>
          <cell r="F326">
            <v>0</v>
          </cell>
          <cell r="G326">
            <v>11</v>
          </cell>
          <cell r="H326">
            <v>197</v>
          </cell>
          <cell r="I326">
            <v>212</v>
          </cell>
          <cell r="J326">
            <v>258</v>
          </cell>
          <cell r="K326">
            <v>253</v>
          </cell>
          <cell r="L326">
            <v>251</v>
          </cell>
          <cell r="M326">
            <v>261</v>
          </cell>
          <cell r="N326">
            <v>260</v>
          </cell>
          <cell r="O326">
            <v>2</v>
          </cell>
          <cell r="P326">
            <v>0</v>
          </cell>
          <cell r="Q326">
            <v>0</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1705</v>
          </cell>
          <cell r="BO326">
            <v>1705</v>
          </cell>
          <cell r="BP326">
            <v>1705</v>
          </cell>
          <cell r="BQ326">
            <v>1705</v>
          </cell>
          <cell r="BR326" t="str">
            <v>LCC</v>
          </cell>
        </row>
        <row r="327">
          <cell r="A327" t="str">
            <v>E6540</v>
          </cell>
          <cell r="B327">
            <v>4030</v>
          </cell>
          <cell r="C327" t="str">
            <v>Long Sutton The Peele School</v>
          </cell>
          <cell r="D327" t="str">
            <v/>
          </cell>
          <cell r="E327">
            <v>4030</v>
          </cell>
          <cell r="F327">
            <v>0</v>
          </cell>
          <cell r="G327">
            <v>0</v>
          </cell>
          <cell r="H327">
            <v>0</v>
          </cell>
          <cell r="I327">
            <v>0</v>
          </cell>
          <cell r="J327">
            <v>127</v>
          </cell>
          <cell r="K327">
            <v>127</v>
          </cell>
          <cell r="L327">
            <v>131</v>
          </cell>
          <cell r="M327">
            <v>136</v>
          </cell>
          <cell r="N327">
            <v>129</v>
          </cell>
          <cell r="O327">
            <v>0</v>
          </cell>
          <cell r="P327">
            <v>0</v>
          </cell>
          <cell r="Q327">
            <v>0</v>
          </cell>
          <cell r="R327">
            <v>0</v>
          </cell>
          <cell r="S327">
            <v>0</v>
          </cell>
          <cell r="T327">
            <v>0</v>
          </cell>
          <cell r="U327">
            <v>0</v>
          </cell>
          <cell r="V327">
            <v>0</v>
          </cell>
          <cell r="W327">
            <v>0</v>
          </cell>
          <cell r="X327">
            <v>0</v>
          </cell>
          <cell r="Y327">
            <v>0</v>
          </cell>
          <cell r="Z327">
            <v>0</v>
          </cell>
          <cell r="AA327">
            <v>0</v>
          </cell>
          <cell r="AB327">
            <v>0</v>
          </cell>
          <cell r="AC327">
            <v>0</v>
          </cell>
          <cell r="AD327">
            <v>0</v>
          </cell>
          <cell r="AE327">
            <v>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650</v>
          </cell>
          <cell r="BO327">
            <v>650</v>
          </cell>
          <cell r="BP327">
            <v>650</v>
          </cell>
          <cell r="BQ327">
            <v>650</v>
          </cell>
          <cell r="BR327" t="str">
            <v>SHDC</v>
          </cell>
        </row>
        <row r="328">
          <cell r="A328" t="str">
            <v>E6550</v>
          </cell>
          <cell r="B328">
            <v>5405</v>
          </cell>
          <cell r="C328" t="str">
            <v>Louth King Edward VI Grammar School</v>
          </cell>
          <cell r="D328" t="str">
            <v/>
          </cell>
          <cell r="E328">
            <v>5405</v>
          </cell>
          <cell r="F328">
            <v>1</v>
          </cell>
          <cell r="G328">
            <v>3</v>
          </cell>
          <cell r="H328">
            <v>102</v>
          </cell>
          <cell r="I328">
            <v>109</v>
          </cell>
          <cell r="J328">
            <v>119</v>
          </cell>
          <cell r="K328">
            <v>121</v>
          </cell>
          <cell r="L328">
            <v>120</v>
          </cell>
          <cell r="M328">
            <v>120</v>
          </cell>
          <cell r="N328">
            <v>120</v>
          </cell>
          <cell r="O328">
            <v>0</v>
          </cell>
          <cell r="P328">
            <v>0</v>
          </cell>
          <cell r="Q328">
            <v>0</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815</v>
          </cell>
          <cell r="BO328">
            <v>815</v>
          </cell>
          <cell r="BP328">
            <v>815</v>
          </cell>
          <cell r="BQ328">
            <v>815</v>
          </cell>
          <cell r="BR328" t="str">
            <v>ELDC</v>
          </cell>
        </row>
        <row r="329">
          <cell r="A329" t="str">
            <v>E6560</v>
          </cell>
          <cell r="B329">
            <v>4056</v>
          </cell>
          <cell r="C329" t="str">
            <v>Louth Cordeaux School</v>
          </cell>
          <cell r="D329" t="str">
            <v/>
          </cell>
          <cell r="E329">
            <v>4056</v>
          </cell>
          <cell r="F329">
            <v>0</v>
          </cell>
          <cell r="G329">
            <v>2</v>
          </cell>
          <cell r="H329">
            <v>34</v>
          </cell>
          <cell r="I329">
            <v>34</v>
          </cell>
          <cell r="J329">
            <v>110</v>
          </cell>
          <cell r="K329">
            <v>113</v>
          </cell>
          <cell r="L329">
            <v>107</v>
          </cell>
          <cell r="M329">
            <v>105</v>
          </cell>
          <cell r="N329">
            <v>85</v>
          </cell>
          <cell r="O329">
            <v>0</v>
          </cell>
          <cell r="P329">
            <v>0</v>
          </cell>
          <cell r="Q329">
            <v>0</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590</v>
          </cell>
          <cell r="BO329">
            <v>590</v>
          </cell>
          <cell r="BP329">
            <v>590</v>
          </cell>
          <cell r="BQ329">
            <v>590</v>
          </cell>
          <cell r="BR329" t="str">
            <v>ELDC</v>
          </cell>
        </row>
        <row r="330">
          <cell r="A330" t="str">
            <v>E6570</v>
          </cell>
          <cell r="B330">
            <v>5417</v>
          </cell>
          <cell r="C330" t="str">
            <v>Louth Monks' Dyke Technology College</v>
          </cell>
          <cell r="D330" t="str">
            <v/>
          </cell>
          <cell r="E330">
            <v>5417</v>
          </cell>
          <cell r="F330">
            <v>0</v>
          </cell>
          <cell r="G330">
            <v>4</v>
          </cell>
          <cell r="H330">
            <v>75</v>
          </cell>
          <cell r="I330">
            <v>83</v>
          </cell>
          <cell r="J330">
            <v>200</v>
          </cell>
          <cell r="K330">
            <v>196</v>
          </cell>
          <cell r="L330">
            <v>199</v>
          </cell>
          <cell r="M330">
            <v>199</v>
          </cell>
          <cell r="N330">
            <v>184</v>
          </cell>
          <cell r="O330">
            <v>0</v>
          </cell>
          <cell r="P330">
            <v>0</v>
          </cell>
          <cell r="Q330">
            <v>0</v>
          </cell>
          <cell r="R330">
            <v>0</v>
          </cell>
          <cell r="S330">
            <v>0</v>
          </cell>
          <cell r="T330">
            <v>0</v>
          </cell>
          <cell r="U330">
            <v>0</v>
          </cell>
          <cell r="V330">
            <v>0</v>
          </cell>
          <cell r="W330">
            <v>0</v>
          </cell>
          <cell r="X330">
            <v>0</v>
          </cell>
          <cell r="Y330">
            <v>0</v>
          </cell>
          <cell r="Z330">
            <v>0</v>
          </cell>
          <cell r="AA330">
            <v>0</v>
          </cell>
          <cell r="AB330">
            <v>0</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1140</v>
          </cell>
          <cell r="BO330">
            <v>1140</v>
          </cell>
          <cell r="BP330">
            <v>1140</v>
          </cell>
          <cell r="BQ330">
            <v>1140</v>
          </cell>
          <cell r="BR330" t="str">
            <v>ELDC</v>
          </cell>
        </row>
        <row r="331">
          <cell r="A331" t="str">
            <v>E6580</v>
          </cell>
          <cell r="B331">
            <v>5408</v>
          </cell>
          <cell r="C331" t="str">
            <v>Lincoln Christ's Hospital School</v>
          </cell>
          <cell r="D331" t="str">
            <v/>
          </cell>
          <cell r="E331">
            <v>5408</v>
          </cell>
          <cell r="F331">
            <v>0</v>
          </cell>
          <cell r="G331">
            <v>13</v>
          </cell>
          <cell r="H331">
            <v>66</v>
          </cell>
          <cell r="I331">
            <v>155</v>
          </cell>
          <cell r="J331">
            <v>224</v>
          </cell>
          <cell r="K331">
            <v>228</v>
          </cell>
          <cell r="L331">
            <v>229</v>
          </cell>
          <cell r="M331">
            <v>223</v>
          </cell>
          <cell r="N331">
            <v>203</v>
          </cell>
          <cell r="O331">
            <v>0</v>
          </cell>
          <cell r="P331">
            <v>0</v>
          </cell>
          <cell r="Q331">
            <v>0</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1341</v>
          </cell>
          <cell r="BO331">
            <v>1341</v>
          </cell>
          <cell r="BP331">
            <v>1341</v>
          </cell>
          <cell r="BQ331">
            <v>1341</v>
          </cell>
          <cell r="BR331" t="str">
            <v>LCC</v>
          </cell>
        </row>
        <row r="332">
          <cell r="A332" t="str">
            <v>E6590</v>
          </cell>
          <cell r="B332">
            <v>4059</v>
          </cell>
          <cell r="C332" t="str">
            <v>Mablethorpe Tennyson High School</v>
          </cell>
          <cell r="D332" t="str">
            <v/>
          </cell>
          <cell r="E332">
            <v>4059</v>
          </cell>
          <cell r="F332">
            <v>0</v>
          </cell>
          <cell r="G332">
            <v>1</v>
          </cell>
          <cell r="H332">
            <v>2</v>
          </cell>
          <cell r="I332">
            <v>13</v>
          </cell>
          <cell r="J332">
            <v>65</v>
          </cell>
          <cell r="K332">
            <v>64</v>
          </cell>
          <cell r="L332">
            <v>78</v>
          </cell>
          <cell r="M332">
            <v>50</v>
          </cell>
          <cell r="N332">
            <v>38</v>
          </cell>
          <cell r="O332">
            <v>0</v>
          </cell>
          <cell r="P332">
            <v>0</v>
          </cell>
          <cell r="Q332">
            <v>0</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311</v>
          </cell>
          <cell r="BO332">
            <v>311</v>
          </cell>
          <cell r="BP332">
            <v>311</v>
          </cell>
          <cell r="BQ332">
            <v>311</v>
          </cell>
          <cell r="BR332" t="str">
            <v>ELDC</v>
          </cell>
        </row>
        <row r="333">
          <cell r="A333" t="str">
            <v>E6600</v>
          </cell>
          <cell r="B333">
            <v>4514</v>
          </cell>
          <cell r="C333" t="str">
            <v>Market Rasen De Aston School</v>
          </cell>
          <cell r="D333" t="str">
            <v/>
          </cell>
          <cell r="E333">
            <v>4514</v>
          </cell>
          <cell r="F333">
            <v>1</v>
          </cell>
          <cell r="G333">
            <v>10</v>
          </cell>
          <cell r="H333">
            <v>69</v>
          </cell>
          <cell r="I333">
            <v>95</v>
          </cell>
          <cell r="J333">
            <v>195</v>
          </cell>
          <cell r="K333">
            <v>187</v>
          </cell>
          <cell r="L333">
            <v>204</v>
          </cell>
          <cell r="M333">
            <v>153</v>
          </cell>
          <cell r="N333">
            <v>187</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1101</v>
          </cell>
          <cell r="BO333">
            <v>1101</v>
          </cell>
          <cell r="BP333">
            <v>1101</v>
          </cell>
          <cell r="BQ333">
            <v>1101</v>
          </cell>
          <cell r="BR333" t="str">
            <v>WLDC</v>
          </cell>
        </row>
        <row r="334">
          <cell r="A334" t="str">
            <v>E6620</v>
          </cell>
          <cell r="B334">
            <v>5412</v>
          </cell>
          <cell r="C334" t="str">
            <v>North Hykeham North Kesteven School</v>
          </cell>
          <cell r="D334" t="str">
            <v/>
          </cell>
          <cell r="E334">
            <v>5412</v>
          </cell>
          <cell r="F334">
            <v>0</v>
          </cell>
          <cell r="G334">
            <v>6</v>
          </cell>
          <cell r="H334">
            <v>103</v>
          </cell>
          <cell r="I334">
            <v>145</v>
          </cell>
          <cell r="J334">
            <v>232</v>
          </cell>
          <cell r="K334">
            <v>233</v>
          </cell>
          <cell r="L334">
            <v>232</v>
          </cell>
          <cell r="M334">
            <v>236</v>
          </cell>
          <cell r="N334">
            <v>234</v>
          </cell>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1421</v>
          </cell>
          <cell r="BO334">
            <v>1421</v>
          </cell>
          <cell r="BP334">
            <v>1421</v>
          </cell>
          <cell r="BQ334">
            <v>1421</v>
          </cell>
          <cell r="BR334" t="str">
            <v>NKDC</v>
          </cell>
        </row>
        <row r="335">
          <cell r="A335" t="str">
            <v>E6630</v>
          </cell>
          <cell r="B335">
            <v>5413</v>
          </cell>
          <cell r="C335" t="str">
            <v>North Hykeham Robert Pattinson School</v>
          </cell>
          <cell r="D335" t="str">
            <v/>
          </cell>
          <cell r="E335">
            <v>5413</v>
          </cell>
          <cell r="F335">
            <v>0</v>
          </cell>
          <cell r="G335">
            <v>10</v>
          </cell>
          <cell r="H335">
            <v>79</v>
          </cell>
          <cell r="I335">
            <v>129</v>
          </cell>
          <cell r="J335">
            <v>223</v>
          </cell>
          <cell r="K335">
            <v>227</v>
          </cell>
          <cell r="L335">
            <v>209</v>
          </cell>
          <cell r="M335">
            <v>225</v>
          </cell>
          <cell r="N335">
            <v>218</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1320</v>
          </cell>
          <cell r="BO335">
            <v>1320</v>
          </cell>
          <cell r="BP335">
            <v>1320</v>
          </cell>
          <cell r="BQ335">
            <v>1320</v>
          </cell>
          <cell r="BR335" t="str">
            <v>NKDC</v>
          </cell>
        </row>
        <row r="336">
          <cell r="A336" t="str">
            <v>E6640</v>
          </cell>
          <cell r="B336">
            <v>4061</v>
          </cell>
          <cell r="C336" t="str">
            <v>North Somercotes The Birkbeck School &amp; Community Arts College</v>
          </cell>
          <cell r="D336" t="str">
            <v/>
          </cell>
          <cell r="E336">
            <v>4061</v>
          </cell>
          <cell r="F336">
            <v>0</v>
          </cell>
          <cell r="G336">
            <v>0</v>
          </cell>
          <cell r="H336">
            <v>0</v>
          </cell>
          <cell r="I336">
            <v>1</v>
          </cell>
          <cell r="J336">
            <v>66</v>
          </cell>
          <cell r="K336">
            <v>72</v>
          </cell>
          <cell r="L336">
            <v>70</v>
          </cell>
          <cell r="M336">
            <v>72</v>
          </cell>
          <cell r="N336">
            <v>56</v>
          </cell>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337</v>
          </cell>
          <cell r="BO336">
            <v>337</v>
          </cell>
          <cell r="BP336">
            <v>337</v>
          </cell>
          <cell r="BQ336">
            <v>337</v>
          </cell>
          <cell r="BR336" t="str">
            <v>ELDC</v>
          </cell>
        </row>
        <row r="337">
          <cell r="A337" t="str">
            <v>E6650</v>
          </cell>
          <cell r="B337">
            <v>5423</v>
          </cell>
          <cell r="C337" t="str">
            <v>Old Leake The Giles School - 'Specialist In Visual Arts'</v>
          </cell>
          <cell r="D337" t="str">
            <v/>
          </cell>
          <cell r="E337">
            <v>5423</v>
          </cell>
          <cell r="F337">
            <v>1</v>
          </cell>
          <cell r="G337">
            <v>3</v>
          </cell>
          <cell r="H337">
            <v>73</v>
          </cell>
          <cell r="I337">
            <v>75</v>
          </cell>
          <cell r="J337">
            <v>161</v>
          </cell>
          <cell r="K337">
            <v>151</v>
          </cell>
          <cell r="L337">
            <v>158</v>
          </cell>
          <cell r="M337">
            <v>173</v>
          </cell>
          <cell r="N337">
            <v>166</v>
          </cell>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961</v>
          </cell>
          <cell r="BO337">
            <v>961</v>
          </cell>
          <cell r="BP337">
            <v>961</v>
          </cell>
          <cell r="BQ337">
            <v>961</v>
          </cell>
          <cell r="BR337" t="str">
            <v>BBC</v>
          </cell>
        </row>
        <row r="338">
          <cell r="A338" t="str">
            <v>E6660</v>
          </cell>
          <cell r="B338">
            <v>4006</v>
          </cell>
          <cell r="C338" t="str">
            <v>Ruskington Coteland's School</v>
          </cell>
          <cell r="D338" t="str">
            <v/>
          </cell>
          <cell r="E338">
            <v>4006</v>
          </cell>
          <cell r="F338">
            <v>0</v>
          </cell>
          <cell r="G338">
            <v>0</v>
          </cell>
          <cell r="H338">
            <v>0</v>
          </cell>
          <cell r="I338">
            <v>1</v>
          </cell>
          <cell r="J338">
            <v>75</v>
          </cell>
          <cell r="K338">
            <v>76</v>
          </cell>
          <cell r="L338">
            <v>76</v>
          </cell>
          <cell r="M338">
            <v>77</v>
          </cell>
          <cell r="N338">
            <v>67</v>
          </cell>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372</v>
          </cell>
          <cell r="BO338">
            <v>372</v>
          </cell>
          <cell r="BP338">
            <v>372</v>
          </cell>
          <cell r="BQ338">
            <v>372</v>
          </cell>
          <cell r="BR338" t="str">
            <v>NKDC</v>
          </cell>
        </row>
        <row r="339">
          <cell r="A339" t="str">
            <v>E6670</v>
          </cell>
          <cell r="B339">
            <v>5400</v>
          </cell>
          <cell r="C339" t="str">
            <v>Skegness Grammar School</v>
          </cell>
          <cell r="D339" t="str">
            <v/>
          </cell>
          <cell r="E339">
            <v>5400</v>
          </cell>
          <cell r="F339">
            <v>0</v>
          </cell>
          <cell r="G339">
            <v>4</v>
          </cell>
          <cell r="H339">
            <v>102</v>
          </cell>
          <cell r="I339">
            <v>104</v>
          </cell>
          <cell r="J339">
            <v>110</v>
          </cell>
          <cell r="K339">
            <v>129</v>
          </cell>
          <cell r="L339">
            <v>134</v>
          </cell>
          <cell r="M339">
            <v>106</v>
          </cell>
          <cell r="N339">
            <v>110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799</v>
          </cell>
          <cell r="BO339">
            <v>799</v>
          </cell>
          <cell r="BP339">
            <v>799</v>
          </cell>
          <cell r="BQ339">
            <v>799</v>
          </cell>
          <cell r="BR339" t="str">
            <v>ELDC</v>
          </cell>
        </row>
        <row r="340">
          <cell r="A340" t="str">
            <v>E6690</v>
          </cell>
          <cell r="B340">
            <v>4609</v>
          </cell>
          <cell r="C340" t="str">
            <v>Skegness St. Clement's College</v>
          </cell>
          <cell r="D340" t="str">
            <v/>
          </cell>
          <cell r="E340">
            <v>4609</v>
          </cell>
          <cell r="F340">
            <v>1</v>
          </cell>
          <cell r="G340">
            <v>15</v>
          </cell>
          <cell r="H340">
            <v>32</v>
          </cell>
          <cell r="I340">
            <v>76</v>
          </cell>
          <cell r="J340">
            <v>172</v>
          </cell>
          <cell r="K340">
            <v>193</v>
          </cell>
          <cell r="L340">
            <v>202</v>
          </cell>
          <cell r="M340">
            <v>186</v>
          </cell>
          <cell r="N340">
            <v>141</v>
          </cell>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1018</v>
          </cell>
          <cell r="BO340">
            <v>1018</v>
          </cell>
          <cell r="BP340">
            <v>1018</v>
          </cell>
          <cell r="BQ340">
            <v>1018</v>
          </cell>
          <cell r="BR340" t="str">
            <v>ELDC</v>
          </cell>
        </row>
        <row r="341">
          <cell r="A341" t="str">
            <v>E6710</v>
          </cell>
          <cell r="B341">
            <v>5403</v>
          </cell>
          <cell r="C341" t="str">
            <v>Sleaford Carre’s Grammar School</v>
          </cell>
          <cell r="D341" t="str">
            <v/>
          </cell>
          <cell r="E341">
            <v>5403</v>
          </cell>
          <cell r="F341">
            <v>0</v>
          </cell>
          <cell r="G341">
            <v>2</v>
          </cell>
          <cell r="H341">
            <v>85</v>
          </cell>
          <cell r="I341">
            <v>84</v>
          </cell>
          <cell r="J341">
            <v>103</v>
          </cell>
          <cell r="K341">
            <v>109</v>
          </cell>
          <cell r="L341">
            <v>117</v>
          </cell>
          <cell r="M341">
            <v>96</v>
          </cell>
          <cell r="N341">
            <v>108</v>
          </cell>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704</v>
          </cell>
          <cell r="BO341">
            <v>704</v>
          </cell>
          <cell r="BP341">
            <v>704</v>
          </cell>
          <cell r="BQ341">
            <v>704</v>
          </cell>
          <cell r="BR341" t="str">
            <v>NKDC</v>
          </cell>
        </row>
        <row r="342">
          <cell r="A342" t="str">
            <v>E6720</v>
          </cell>
          <cell r="B342">
            <v>4005</v>
          </cell>
          <cell r="C342" t="str">
            <v>Sleaford Kesteven &amp; Sleaford High School</v>
          </cell>
          <cell r="D342" t="str">
            <v/>
          </cell>
          <cell r="E342">
            <v>4005</v>
          </cell>
          <cell r="F342">
            <v>0</v>
          </cell>
          <cell r="G342">
            <v>3</v>
          </cell>
          <cell r="H342">
            <v>95</v>
          </cell>
          <cell r="I342">
            <v>105</v>
          </cell>
          <cell r="J342">
            <v>123</v>
          </cell>
          <cell r="K342">
            <v>118</v>
          </cell>
          <cell r="L342">
            <v>120</v>
          </cell>
          <cell r="M342">
            <v>151</v>
          </cell>
          <cell r="N342">
            <v>118</v>
          </cell>
          <cell r="O342">
            <v>1</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834</v>
          </cell>
          <cell r="BO342">
            <v>834</v>
          </cell>
          <cell r="BP342">
            <v>834</v>
          </cell>
          <cell r="BQ342">
            <v>834</v>
          </cell>
          <cell r="BR342" t="str">
            <v>NKDC</v>
          </cell>
        </row>
        <row r="343">
          <cell r="A343" t="str">
            <v>E6730</v>
          </cell>
          <cell r="B343">
            <v>5404</v>
          </cell>
          <cell r="C343" t="str">
            <v>Sleaford St George's College of Technology</v>
          </cell>
          <cell r="D343" t="str">
            <v/>
          </cell>
          <cell r="E343">
            <v>5404</v>
          </cell>
          <cell r="F343">
            <v>6</v>
          </cell>
          <cell r="G343">
            <v>12</v>
          </cell>
          <cell r="H343">
            <v>127</v>
          </cell>
          <cell r="I343">
            <v>163</v>
          </cell>
          <cell r="J343">
            <v>252</v>
          </cell>
          <cell r="K343">
            <v>256</v>
          </cell>
          <cell r="L343">
            <v>258</v>
          </cell>
          <cell r="M343">
            <v>272</v>
          </cell>
          <cell r="N343">
            <v>273</v>
          </cell>
          <cell r="O343">
            <v>0</v>
          </cell>
          <cell r="P343">
            <v>0</v>
          </cell>
          <cell r="Q343">
            <v>0</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1619</v>
          </cell>
          <cell r="BO343">
            <v>1619</v>
          </cell>
          <cell r="BP343">
            <v>1619</v>
          </cell>
          <cell r="BQ343">
            <v>1619</v>
          </cell>
          <cell r="BR343" t="str">
            <v>NKDC</v>
          </cell>
        </row>
        <row r="344">
          <cell r="A344" t="str">
            <v>E6740</v>
          </cell>
          <cell r="B344">
            <v>4603</v>
          </cell>
          <cell r="C344" t="str">
            <v>Spalding Grammar School</v>
          </cell>
          <cell r="D344" t="str">
            <v/>
          </cell>
          <cell r="E344">
            <v>4603</v>
          </cell>
          <cell r="F344">
            <v>0</v>
          </cell>
          <cell r="G344">
            <v>0</v>
          </cell>
          <cell r="H344">
            <v>154</v>
          </cell>
          <cell r="I344">
            <v>158</v>
          </cell>
          <cell r="J344">
            <v>119</v>
          </cell>
          <cell r="K344">
            <v>142</v>
          </cell>
          <cell r="L344">
            <v>119</v>
          </cell>
          <cell r="M344">
            <v>116</v>
          </cell>
          <cell r="N344">
            <v>124</v>
          </cell>
          <cell r="O344">
            <v>0</v>
          </cell>
          <cell r="P344">
            <v>0</v>
          </cell>
          <cell r="Q344">
            <v>0</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932</v>
          </cell>
          <cell r="BO344">
            <v>932</v>
          </cell>
          <cell r="BP344">
            <v>932</v>
          </cell>
          <cell r="BQ344">
            <v>932</v>
          </cell>
          <cell r="BR344" t="str">
            <v>SHDC</v>
          </cell>
        </row>
        <row r="345">
          <cell r="A345" t="str">
            <v>E6750</v>
          </cell>
          <cell r="B345">
            <v>4027</v>
          </cell>
          <cell r="C345" t="str">
            <v>Spalding High School</v>
          </cell>
          <cell r="D345" t="str">
            <v/>
          </cell>
          <cell r="E345">
            <v>4027</v>
          </cell>
          <cell r="F345">
            <v>0</v>
          </cell>
          <cell r="G345">
            <v>2</v>
          </cell>
          <cell r="H345">
            <v>112</v>
          </cell>
          <cell r="I345">
            <v>123</v>
          </cell>
          <cell r="J345">
            <v>132</v>
          </cell>
          <cell r="K345">
            <v>151</v>
          </cell>
          <cell r="L345">
            <v>148</v>
          </cell>
          <cell r="M345">
            <v>147</v>
          </cell>
          <cell r="N345">
            <v>151</v>
          </cell>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966</v>
          </cell>
          <cell r="BO345">
            <v>966</v>
          </cell>
          <cell r="BP345">
            <v>966</v>
          </cell>
          <cell r="BQ345">
            <v>966</v>
          </cell>
          <cell r="BR345" t="str">
            <v>SHDC</v>
          </cell>
        </row>
        <row r="346">
          <cell r="A346" t="str">
            <v>E6760</v>
          </cell>
          <cell r="B346">
            <v>4025</v>
          </cell>
          <cell r="C346" t="str">
            <v>Spalding Gleed Boys’ School</v>
          </cell>
          <cell r="D346" t="str">
            <v/>
          </cell>
          <cell r="E346">
            <v>4025</v>
          </cell>
          <cell r="F346">
            <v>0</v>
          </cell>
          <cell r="G346">
            <v>0</v>
          </cell>
          <cell r="H346">
            <v>0</v>
          </cell>
          <cell r="I346">
            <v>2</v>
          </cell>
          <cell r="J346">
            <v>132</v>
          </cell>
          <cell r="K346">
            <v>129</v>
          </cell>
          <cell r="L346">
            <v>132</v>
          </cell>
          <cell r="M346">
            <v>129</v>
          </cell>
          <cell r="N346">
            <v>120</v>
          </cell>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644</v>
          </cell>
          <cell r="BO346">
            <v>644</v>
          </cell>
          <cell r="BP346">
            <v>644</v>
          </cell>
          <cell r="BQ346">
            <v>644</v>
          </cell>
          <cell r="BR346" t="str">
            <v>SHDC</v>
          </cell>
        </row>
        <row r="347">
          <cell r="A347" t="str">
            <v>E6770</v>
          </cell>
          <cell r="B347">
            <v>5416</v>
          </cell>
          <cell r="C347" t="str">
            <v>Spalding The Gleed Girls' Technology College</v>
          </cell>
          <cell r="D347" t="str">
            <v/>
          </cell>
          <cell r="E347">
            <v>5416</v>
          </cell>
          <cell r="F347">
            <v>0</v>
          </cell>
          <cell r="G347">
            <v>0</v>
          </cell>
          <cell r="H347">
            <v>0</v>
          </cell>
          <cell r="I347">
            <v>3</v>
          </cell>
          <cell r="J347">
            <v>163</v>
          </cell>
          <cell r="K347">
            <v>147</v>
          </cell>
          <cell r="L347">
            <v>152</v>
          </cell>
          <cell r="M347">
            <v>161</v>
          </cell>
          <cell r="N347">
            <v>146</v>
          </cell>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772</v>
          </cell>
          <cell r="BO347">
            <v>772</v>
          </cell>
          <cell r="BP347">
            <v>772</v>
          </cell>
          <cell r="BQ347">
            <v>772</v>
          </cell>
          <cell r="BR347" t="str">
            <v>SHDC</v>
          </cell>
        </row>
        <row r="348">
          <cell r="A348" t="str">
            <v>E6780</v>
          </cell>
          <cell r="B348">
            <v>4067</v>
          </cell>
          <cell r="C348" t="str">
            <v>Stamford Queen Eleanor Technology College</v>
          </cell>
          <cell r="D348" t="str">
            <v/>
          </cell>
          <cell r="E348">
            <v>4067</v>
          </cell>
          <cell r="F348">
            <v>0</v>
          </cell>
          <cell r="G348">
            <v>0</v>
          </cell>
          <cell r="H348">
            <v>1</v>
          </cell>
          <cell r="I348">
            <v>0</v>
          </cell>
          <cell r="J348">
            <v>91</v>
          </cell>
          <cell r="K348">
            <v>97</v>
          </cell>
          <cell r="L348">
            <v>96</v>
          </cell>
          <cell r="M348">
            <v>92</v>
          </cell>
          <cell r="N348">
            <v>96</v>
          </cell>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473</v>
          </cell>
          <cell r="BO348">
            <v>473</v>
          </cell>
          <cell r="BP348">
            <v>473</v>
          </cell>
          <cell r="BQ348">
            <v>473</v>
          </cell>
          <cell r="BR348" t="str">
            <v>SKDC</v>
          </cell>
        </row>
        <row r="349">
          <cell r="A349" t="str">
            <v>E6830</v>
          </cell>
          <cell r="B349">
            <v>4516</v>
          </cell>
          <cell r="C349" t="str">
            <v>Stickney William Lovell CE School</v>
          </cell>
          <cell r="D349" t="str">
            <v/>
          </cell>
          <cell r="E349">
            <v>4516</v>
          </cell>
          <cell r="F349">
            <v>0</v>
          </cell>
          <cell r="G349">
            <v>0</v>
          </cell>
          <cell r="H349">
            <v>0</v>
          </cell>
          <cell r="I349">
            <v>0</v>
          </cell>
          <cell r="J349">
            <v>86</v>
          </cell>
          <cell r="K349">
            <v>85</v>
          </cell>
          <cell r="L349">
            <v>86</v>
          </cell>
          <cell r="M349">
            <v>85</v>
          </cell>
          <cell r="N349">
            <v>85</v>
          </cell>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427</v>
          </cell>
          <cell r="BO349">
            <v>427</v>
          </cell>
          <cell r="BP349">
            <v>427</v>
          </cell>
          <cell r="BQ349">
            <v>427</v>
          </cell>
          <cell r="BR349" t="str">
            <v>ELDC</v>
          </cell>
        </row>
        <row r="350">
          <cell r="A350" t="str">
            <v>E6850</v>
          </cell>
          <cell r="B350">
            <v>5409</v>
          </cell>
          <cell r="C350" t="str">
            <v>Tattershall Gartree Community School</v>
          </cell>
          <cell r="D350" t="str">
            <v/>
          </cell>
          <cell r="E350">
            <v>5409</v>
          </cell>
          <cell r="F350">
            <v>0</v>
          </cell>
          <cell r="G350">
            <v>0</v>
          </cell>
          <cell r="H350">
            <v>0</v>
          </cell>
          <cell r="I350">
            <v>0</v>
          </cell>
          <cell r="J350">
            <v>120</v>
          </cell>
          <cell r="K350">
            <v>111</v>
          </cell>
          <cell r="L350">
            <v>105</v>
          </cell>
          <cell r="M350">
            <v>90</v>
          </cell>
          <cell r="N350">
            <v>93</v>
          </cell>
          <cell r="O350">
            <v>0</v>
          </cell>
          <cell r="P350">
            <v>0</v>
          </cell>
          <cell r="Q350">
            <v>0</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519</v>
          </cell>
          <cell r="BO350">
            <v>519</v>
          </cell>
          <cell r="BP350">
            <v>519</v>
          </cell>
          <cell r="BQ350">
            <v>519</v>
          </cell>
          <cell r="BR350" t="str">
            <v>ELDC</v>
          </cell>
        </row>
        <row r="351">
          <cell r="A351" t="str">
            <v>E6870</v>
          </cell>
          <cell r="B351">
            <v>5420</v>
          </cell>
          <cell r="C351" t="str">
            <v>Welbourn Sir William Robertson High School</v>
          </cell>
          <cell r="D351" t="str">
            <v/>
          </cell>
          <cell r="E351">
            <v>5420</v>
          </cell>
          <cell r="F351">
            <v>0</v>
          </cell>
          <cell r="G351">
            <v>0</v>
          </cell>
          <cell r="H351">
            <v>0</v>
          </cell>
          <cell r="I351">
            <v>1</v>
          </cell>
          <cell r="J351">
            <v>164</v>
          </cell>
          <cell r="K351">
            <v>162</v>
          </cell>
          <cell r="L351">
            <v>199</v>
          </cell>
          <cell r="M351">
            <v>177</v>
          </cell>
          <cell r="N351">
            <v>187</v>
          </cell>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890</v>
          </cell>
          <cell r="BO351">
            <v>890</v>
          </cell>
          <cell r="BP351">
            <v>890</v>
          </cell>
          <cell r="BQ351">
            <v>890</v>
          </cell>
          <cell r="BR351" t="str">
            <v>NKDC</v>
          </cell>
        </row>
        <row r="352">
          <cell r="A352" t="str">
            <v>E6880</v>
          </cell>
          <cell r="B352">
            <v>5415</v>
          </cell>
          <cell r="C352" t="str">
            <v>Welton William Farr (CE) Comprehensive School</v>
          </cell>
          <cell r="D352" t="str">
            <v/>
          </cell>
          <cell r="E352">
            <v>5415</v>
          </cell>
          <cell r="F352">
            <v>0</v>
          </cell>
          <cell r="G352">
            <v>1</v>
          </cell>
          <cell r="H352">
            <v>115</v>
          </cell>
          <cell r="I352">
            <v>138</v>
          </cell>
          <cell r="J352">
            <v>237</v>
          </cell>
          <cell r="K352">
            <v>239</v>
          </cell>
          <cell r="L352">
            <v>254</v>
          </cell>
          <cell r="M352">
            <v>260</v>
          </cell>
          <cell r="N352">
            <v>236</v>
          </cell>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1480</v>
          </cell>
          <cell r="BO352">
            <v>1480</v>
          </cell>
          <cell r="BP352">
            <v>1480</v>
          </cell>
          <cell r="BQ352">
            <v>1480</v>
          </cell>
          <cell r="BR352" t="str">
            <v>WLDC</v>
          </cell>
        </row>
        <row r="353">
          <cell r="A353" t="str">
            <v>E6890</v>
          </cell>
          <cell r="B353">
            <v>4071</v>
          </cell>
          <cell r="C353" t="str">
            <v>Spilsby The King Edward VI Humanities College</v>
          </cell>
          <cell r="D353" t="str">
            <v/>
          </cell>
          <cell r="E353">
            <v>4071</v>
          </cell>
          <cell r="F353">
            <v>0</v>
          </cell>
          <cell r="G353">
            <v>0</v>
          </cell>
          <cell r="H353">
            <v>0</v>
          </cell>
          <cell r="I353">
            <v>0</v>
          </cell>
          <cell r="J353">
            <v>102</v>
          </cell>
          <cell r="K353">
            <v>101</v>
          </cell>
          <cell r="L353">
            <v>94</v>
          </cell>
          <cell r="M353">
            <v>87</v>
          </cell>
          <cell r="N353">
            <v>86</v>
          </cell>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470</v>
          </cell>
          <cell r="BO353">
            <v>470</v>
          </cell>
          <cell r="BP353">
            <v>470</v>
          </cell>
          <cell r="BQ353">
            <v>470</v>
          </cell>
          <cell r="BR353" t="str">
            <v>ELDC</v>
          </cell>
        </row>
        <row r="354">
          <cell r="A354" t="str">
            <v>E7000</v>
          </cell>
          <cell r="B354">
            <v>7010</v>
          </cell>
          <cell r="C354" t="str">
            <v>Boston John Fielding School</v>
          </cell>
          <cell r="D354" t="str">
            <v/>
          </cell>
          <cell r="E354">
            <v>7010</v>
          </cell>
          <cell r="F354">
            <v>0</v>
          </cell>
          <cell r="G354">
            <v>2</v>
          </cell>
          <cell r="H354">
            <v>0</v>
          </cell>
          <cell r="I354">
            <v>5</v>
          </cell>
          <cell r="J354">
            <v>6</v>
          </cell>
          <cell r="K354">
            <v>4</v>
          </cell>
          <cell r="L354">
            <v>5</v>
          </cell>
          <cell r="M354">
            <v>5</v>
          </cell>
          <cell r="N354">
            <v>3</v>
          </cell>
          <cell r="O354">
            <v>0</v>
          </cell>
          <cell r="P354">
            <v>4</v>
          </cell>
          <cell r="Q354">
            <v>1</v>
          </cell>
          <cell r="R354">
            <v>1</v>
          </cell>
          <cell r="S354">
            <v>2</v>
          </cell>
          <cell r="T354">
            <v>1</v>
          </cell>
          <cell r="U354">
            <v>0</v>
          </cell>
          <cell r="V354">
            <v>0</v>
          </cell>
          <cell r="W354">
            <v>0</v>
          </cell>
          <cell r="X354">
            <v>0</v>
          </cell>
          <cell r="Y354">
            <v>2</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cell r="AS354">
            <v>1</v>
          </cell>
          <cell r="AT354">
            <v>2</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44</v>
          </cell>
          <cell r="BO354">
            <v>42.5</v>
          </cell>
          <cell r="BP354">
            <v>44</v>
          </cell>
          <cell r="BQ354">
            <v>42.5</v>
          </cell>
          <cell r="BR354" t="str">
            <v>BBC</v>
          </cell>
        </row>
        <row r="355">
          <cell r="A355" t="str">
            <v>E7010</v>
          </cell>
          <cell r="B355">
            <v>7029</v>
          </cell>
          <cell r="C355" t="str">
            <v>Grantham The Phoenix School</v>
          </cell>
          <cell r="D355" t="str">
            <v/>
          </cell>
          <cell r="E355">
            <v>7029</v>
          </cell>
          <cell r="F355">
            <v>0</v>
          </cell>
          <cell r="G355">
            <v>0</v>
          </cell>
          <cell r="H355">
            <v>0</v>
          </cell>
          <cell r="I355">
            <v>0</v>
          </cell>
          <cell r="J355">
            <v>14</v>
          </cell>
          <cell r="K355">
            <v>10</v>
          </cell>
          <cell r="L355">
            <v>14</v>
          </cell>
          <cell r="M355">
            <v>9</v>
          </cell>
          <cell r="N355">
            <v>8</v>
          </cell>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55</v>
          </cell>
          <cell r="BO355">
            <v>55</v>
          </cell>
          <cell r="BP355">
            <v>55</v>
          </cell>
          <cell r="BQ355">
            <v>55</v>
          </cell>
          <cell r="BR355" t="str">
            <v>SKDC</v>
          </cell>
        </row>
        <row r="356">
          <cell r="A356" t="str">
            <v>E7020</v>
          </cell>
          <cell r="B356">
            <v>7030</v>
          </cell>
          <cell r="C356" t="str">
            <v>Spilsby The Lady Jane Franklin School</v>
          </cell>
          <cell r="D356" t="str">
            <v/>
          </cell>
          <cell r="E356">
            <v>7030</v>
          </cell>
          <cell r="F356">
            <v>0</v>
          </cell>
          <cell r="G356">
            <v>0</v>
          </cell>
          <cell r="H356">
            <v>0</v>
          </cell>
          <cell r="I356">
            <v>0</v>
          </cell>
          <cell r="J356">
            <v>10</v>
          </cell>
          <cell r="K356">
            <v>19</v>
          </cell>
          <cell r="L356">
            <v>10</v>
          </cell>
          <cell r="M356">
            <v>10</v>
          </cell>
          <cell r="N356">
            <v>7</v>
          </cell>
          <cell r="O356">
            <v>1</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57</v>
          </cell>
          <cell r="BO356">
            <v>57</v>
          </cell>
          <cell r="BP356">
            <v>57</v>
          </cell>
          <cell r="BQ356">
            <v>57</v>
          </cell>
          <cell r="BR356" t="str">
            <v>ELDC</v>
          </cell>
        </row>
        <row r="357">
          <cell r="A357" t="str">
            <v>E7030</v>
          </cell>
          <cell r="B357">
            <v>7031</v>
          </cell>
          <cell r="C357" t="str">
            <v>Lincoln The Fortuna Primary School</v>
          </cell>
          <cell r="D357" t="str">
            <v/>
          </cell>
          <cell r="E357">
            <v>7031</v>
          </cell>
          <cell r="F357">
            <v>0</v>
          </cell>
          <cell r="G357">
            <v>0</v>
          </cell>
          <cell r="H357">
            <v>0</v>
          </cell>
          <cell r="I357">
            <v>0</v>
          </cell>
          <cell r="J357">
            <v>0</v>
          </cell>
          <cell r="K357">
            <v>0</v>
          </cell>
          <cell r="L357">
            <v>0</v>
          </cell>
          <cell r="M357">
            <v>0</v>
          </cell>
          <cell r="N357">
            <v>0</v>
          </cell>
          <cell r="O357">
            <v>16</v>
          </cell>
          <cell r="P357">
            <v>14</v>
          </cell>
          <cell r="Q357">
            <v>10</v>
          </cell>
          <cell r="R357">
            <v>6</v>
          </cell>
          <cell r="S357">
            <v>0</v>
          </cell>
          <cell r="T357">
            <v>1</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47</v>
          </cell>
          <cell r="BO357">
            <v>47</v>
          </cell>
          <cell r="BP357">
            <v>47</v>
          </cell>
          <cell r="BQ357">
            <v>47</v>
          </cell>
          <cell r="BR357" t="str">
            <v>LCC</v>
          </cell>
        </row>
        <row r="358">
          <cell r="A358" t="str">
            <v>E7040</v>
          </cell>
          <cell r="B358">
            <v>7026</v>
          </cell>
          <cell r="C358" t="str">
            <v>Gainsborough The William Harrison School</v>
          </cell>
          <cell r="D358" t="str">
            <v/>
          </cell>
          <cell r="E358">
            <v>7026</v>
          </cell>
          <cell r="F358">
            <v>0</v>
          </cell>
          <cell r="G358">
            <v>0</v>
          </cell>
          <cell r="H358">
            <v>0</v>
          </cell>
          <cell r="I358">
            <v>0</v>
          </cell>
          <cell r="J358">
            <v>8</v>
          </cell>
          <cell r="K358">
            <v>11</v>
          </cell>
          <cell r="L358">
            <v>9</v>
          </cell>
          <cell r="M358">
            <v>12</v>
          </cell>
          <cell r="N358">
            <v>8</v>
          </cell>
          <cell r="O358">
            <v>10</v>
          </cell>
          <cell r="P358">
            <v>10</v>
          </cell>
          <cell r="Q358">
            <v>12</v>
          </cell>
          <cell r="R358">
            <v>9</v>
          </cell>
          <cell r="S358">
            <v>4</v>
          </cell>
          <cell r="T358">
            <v>5</v>
          </cell>
          <cell r="U358">
            <v>1</v>
          </cell>
          <cell r="V358">
            <v>1</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2</v>
          </cell>
          <cell r="AU358">
            <v>0</v>
          </cell>
          <cell r="AV358">
            <v>1</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103</v>
          </cell>
          <cell r="BO358">
            <v>101.5</v>
          </cell>
          <cell r="BP358">
            <v>103</v>
          </cell>
          <cell r="BQ358">
            <v>101.5</v>
          </cell>
          <cell r="BR358" t="str">
            <v>WLDC</v>
          </cell>
        </row>
        <row r="359">
          <cell r="A359" t="str">
            <v>E7050</v>
          </cell>
          <cell r="B359">
            <v>7023</v>
          </cell>
          <cell r="C359" t="str">
            <v>Gainsborough The Beckett School</v>
          </cell>
          <cell r="D359" t="str">
            <v/>
          </cell>
          <cell r="E359">
            <v>7023</v>
          </cell>
          <cell r="F359">
            <v>0</v>
          </cell>
          <cell r="G359">
            <v>6</v>
          </cell>
          <cell r="H359">
            <v>1</v>
          </cell>
          <cell r="I359">
            <v>0</v>
          </cell>
          <cell r="J359">
            <v>2</v>
          </cell>
          <cell r="K359">
            <v>2</v>
          </cell>
          <cell r="L359">
            <v>2</v>
          </cell>
          <cell r="M359">
            <v>3</v>
          </cell>
          <cell r="N359">
            <v>0</v>
          </cell>
          <cell r="O359">
            <v>1</v>
          </cell>
          <cell r="P359">
            <v>4</v>
          </cell>
          <cell r="Q359">
            <v>3</v>
          </cell>
          <cell r="R359">
            <v>1</v>
          </cell>
          <cell r="S359">
            <v>0</v>
          </cell>
          <cell r="T359">
            <v>3</v>
          </cell>
          <cell r="U359">
            <v>0</v>
          </cell>
          <cell r="V359">
            <v>3</v>
          </cell>
          <cell r="W359">
            <v>1</v>
          </cell>
          <cell r="X359">
            <v>0</v>
          </cell>
          <cell r="Y359">
            <v>0</v>
          </cell>
          <cell r="Z359">
            <v>0</v>
          </cell>
          <cell r="AA359">
            <v>1</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33</v>
          </cell>
          <cell r="BO359">
            <v>33</v>
          </cell>
          <cell r="BP359">
            <v>33</v>
          </cell>
          <cell r="BQ359">
            <v>33</v>
          </cell>
          <cell r="BR359" t="str">
            <v>WLDC</v>
          </cell>
        </row>
        <row r="360">
          <cell r="A360" t="str">
            <v>E7060</v>
          </cell>
          <cell r="B360">
            <v>7008</v>
          </cell>
          <cell r="C360" t="str">
            <v>Gosberton House School</v>
          </cell>
          <cell r="D360" t="str">
            <v/>
          </cell>
          <cell r="E360">
            <v>7008</v>
          </cell>
          <cell r="F360">
            <v>0</v>
          </cell>
          <cell r="G360">
            <v>0</v>
          </cell>
          <cell r="H360">
            <v>0</v>
          </cell>
          <cell r="I360">
            <v>0</v>
          </cell>
          <cell r="J360">
            <v>0</v>
          </cell>
          <cell r="K360">
            <v>0</v>
          </cell>
          <cell r="L360">
            <v>0</v>
          </cell>
          <cell r="M360">
            <v>0</v>
          </cell>
          <cell r="N360">
            <v>0</v>
          </cell>
          <cell r="O360">
            <v>15</v>
          </cell>
          <cell r="P360">
            <v>10</v>
          </cell>
          <cell r="Q360">
            <v>17</v>
          </cell>
          <cell r="R360">
            <v>14</v>
          </cell>
          <cell r="S360">
            <v>9</v>
          </cell>
          <cell r="T360">
            <v>2</v>
          </cell>
          <cell r="U360">
            <v>0</v>
          </cell>
          <cell r="V360">
            <v>0</v>
          </cell>
          <cell r="W360">
            <v>1</v>
          </cell>
          <cell r="X360">
            <v>0</v>
          </cell>
          <cell r="Y360">
            <v>1</v>
          </cell>
          <cell r="Z360">
            <v>2</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5</v>
          </cell>
          <cell r="AT360">
            <v>2</v>
          </cell>
          <cell r="AU360">
            <v>1</v>
          </cell>
          <cell r="AV360">
            <v>0</v>
          </cell>
          <cell r="AW360">
            <v>0</v>
          </cell>
          <cell r="AX360">
            <v>2</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81</v>
          </cell>
          <cell r="BO360">
            <v>77</v>
          </cell>
          <cell r="BP360">
            <v>79</v>
          </cell>
          <cell r="BQ360">
            <v>75</v>
          </cell>
          <cell r="BR360" t="str">
            <v>SHDC</v>
          </cell>
        </row>
        <row r="361">
          <cell r="A361" t="str">
            <v>E7070</v>
          </cell>
          <cell r="B361">
            <v>7002</v>
          </cell>
          <cell r="C361" t="str">
            <v>Grantham Ambergate School</v>
          </cell>
          <cell r="D361" t="str">
            <v/>
          </cell>
          <cell r="E361">
            <v>7002</v>
          </cell>
          <cell r="F361">
            <v>0</v>
          </cell>
          <cell r="G361">
            <v>0</v>
          </cell>
          <cell r="H361">
            <v>0</v>
          </cell>
          <cell r="I361">
            <v>0</v>
          </cell>
          <cell r="J361">
            <v>13</v>
          </cell>
          <cell r="K361">
            <v>15</v>
          </cell>
          <cell r="L361">
            <v>13</v>
          </cell>
          <cell r="M361">
            <v>14</v>
          </cell>
          <cell r="N361">
            <v>13</v>
          </cell>
          <cell r="O361">
            <v>10</v>
          </cell>
          <cell r="P361">
            <v>8</v>
          </cell>
          <cell r="Q361">
            <v>4</v>
          </cell>
          <cell r="R361">
            <v>4</v>
          </cell>
          <cell r="S361">
            <v>2</v>
          </cell>
          <cell r="T361">
            <v>2</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98</v>
          </cell>
          <cell r="BO361">
            <v>98</v>
          </cell>
          <cell r="BP361">
            <v>98</v>
          </cell>
          <cell r="BQ361">
            <v>98</v>
          </cell>
          <cell r="BR361" t="str">
            <v>SKDC</v>
          </cell>
        </row>
        <row r="362">
          <cell r="A362" t="str">
            <v>E7080</v>
          </cell>
          <cell r="B362">
            <v>7005</v>
          </cell>
          <cell r="C362" t="str">
            <v>Grantham Sandon School</v>
          </cell>
          <cell r="D362" t="str">
            <v/>
          </cell>
          <cell r="E362">
            <v>7005</v>
          </cell>
          <cell r="F362">
            <v>0</v>
          </cell>
          <cell r="G362">
            <v>5</v>
          </cell>
          <cell r="H362">
            <v>1</v>
          </cell>
          <cell r="I362">
            <v>3</v>
          </cell>
          <cell r="J362">
            <v>8</v>
          </cell>
          <cell r="K362">
            <v>4</v>
          </cell>
          <cell r="L362">
            <v>1</v>
          </cell>
          <cell r="M362">
            <v>4</v>
          </cell>
          <cell r="N362">
            <v>4</v>
          </cell>
          <cell r="O362">
            <v>3</v>
          </cell>
          <cell r="P362">
            <v>5</v>
          </cell>
          <cell r="Q362">
            <v>1</v>
          </cell>
          <cell r="R362">
            <v>1</v>
          </cell>
          <cell r="S362">
            <v>2</v>
          </cell>
          <cell r="T362">
            <v>4</v>
          </cell>
          <cell r="U362">
            <v>1</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1</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48</v>
          </cell>
          <cell r="BO362">
            <v>47.5</v>
          </cell>
          <cell r="BP362">
            <v>48</v>
          </cell>
          <cell r="BQ362">
            <v>47.5</v>
          </cell>
          <cell r="BR362" t="str">
            <v>SKDC</v>
          </cell>
        </row>
        <row r="363">
          <cell r="A363" t="str">
            <v>E7100</v>
          </cell>
          <cell r="B363">
            <v>7021</v>
          </cell>
          <cell r="C363" t="str">
            <v>Horncastle St Lawrence School</v>
          </cell>
          <cell r="D363" t="str">
            <v/>
          </cell>
          <cell r="E363">
            <v>7021</v>
          </cell>
          <cell r="F363">
            <v>0</v>
          </cell>
          <cell r="G363">
            <v>0</v>
          </cell>
          <cell r="H363">
            <v>0</v>
          </cell>
          <cell r="I363">
            <v>0</v>
          </cell>
          <cell r="J363">
            <v>25</v>
          </cell>
          <cell r="K363">
            <v>19</v>
          </cell>
          <cell r="L363">
            <v>27</v>
          </cell>
          <cell r="M363">
            <v>21</v>
          </cell>
          <cell r="N363">
            <v>23</v>
          </cell>
          <cell r="O363">
            <v>6</v>
          </cell>
          <cell r="P363">
            <v>1</v>
          </cell>
          <cell r="Q363">
            <v>2</v>
          </cell>
          <cell r="R363">
            <v>1</v>
          </cell>
          <cell r="S363">
            <v>0</v>
          </cell>
          <cell r="T363">
            <v>0</v>
          </cell>
          <cell r="U363">
            <v>0</v>
          </cell>
          <cell r="V363">
            <v>0</v>
          </cell>
          <cell r="W363">
            <v>0</v>
          </cell>
          <cell r="X363">
            <v>0</v>
          </cell>
          <cell r="Y363">
            <v>0</v>
          </cell>
          <cell r="Z363">
            <v>0</v>
          </cell>
          <cell r="AA363">
            <v>0</v>
          </cell>
          <cell r="AB363">
            <v>0</v>
          </cell>
          <cell r="AC363">
            <v>0</v>
          </cell>
          <cell r="AD363">
            <v>0</v>
          </cell>
          <cell r="AE363">
            <v>0</v>
          </cell>
          <cell r="AF363">
            <v>0</v>
          </cell>
          <cell r="AG363">
            <v>0</v>
          </cell>
          <cell r="AH363">
            <v>0</v>
          </cell>
          <cell r="AI363">
            <v>0</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125</v>
          </cell>
          <cell r="BO363">
            <v>125</v>
          </cell>
          <cell r="BP363">
            <v>125</v>
          </cell>
          <cell r="BQ363">
            <v>125</v>
          </cell>
          <cell r="BR363" t="str">
            <v>ELDC</v>
          </cell>
        </row>
        <row r="364">
          <cell r="A364" t="str">
            <v>E7120</v>
          </cell>
          <cell r="B364">
            <v>7017</v>
          </cell>
          <cell r="C364" t="str">
            <v>Lincoln Queen's Park School</v>
          </cell>
          <cell r="D364" t="str">
            <v/>
          </cell>
          <cell r="E364">
            <v>7017</v>
          </cell>
          <cell r="F364">
            <v>0</v>
          </cell>
          <cell r="G364">
            <v>10</v>
          </cell>
          <cell r="H364">
            <v>10</v>
          </cell>
          <cell r="I364">
            <v>13</v>
          </cell>
          <cell r="J364">
            <v>7</v>
          </cell>
          <cell r="K364">
            <v>7</v>
          </cell>
          <cell r="L364">
            <v>4</v>
          </cell>
          <cell r="M364">
            <v>5</v>
          </cell>
          <cell r="N364">
            <v>2</v>
          </cell>
          <cell r="O364">
            <v>9</v>
          </cell>
          <cell r="P364">
            <v>8</v>
          </cell>
          <cell r="Q364">
            <v>5</v>
          </cell>
          <cell r="R364">
            <v>6</v>
          </cell>
          <cell r="S364">
            <v>4</v>
          </cell>
          <cell r="T364">
            <v>2</v>
          </cell>
          <cell r="U364">
            <v>0</v>
          </cell>
          <cell r="V364">
            <v>0</v>
          </cell>
          <cell r="W364">
            <v>3</v>
          </cell>
          <cell r="X364">
            <v>0</v>
          </cell>
          <cell r="Y364">
            <v>1</v>
          </cell>
          <cell r="Z364">
            <v>3</v>
          </cell>
          <cell r="AA364">
            <v>1</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1</v>
          </cell>
          <cell r="AW364">
            <v>1</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102</v>
          </cell>
          <cell r="BO364">
            <v>101</v>
          </cell>
          <cell r="BP364">
            <v>102</v>
          </cell>
          <cell r="BQ364">
            <v>101</v>
          </cell>
          <cell r="BR364" t="str">
            <v>LCC</v>
          </cell>
        </row>
        <row r="365">
          <cell r="A365" t="str">
            <v>E7130</v>
          </cell>
          <cell r="B365">
            <v>7015</v>
          </cell>
          <cell r="C365" t="str">
            <v>Lincoln St Christopher's School</v>
          </cell>
          <cell r="D365" t="str">
            <v/>
          </cell>
          <cell r="E365">
            <v>7015</v>
          </cell>
          <cell r="F365">
            <v>0</v>
          </cell>
          <cell r="G365">
            <v>0</v>
          </cell>
          <cell r="H365">
            <v>0</v>
          </cell>
          <cell r="I365">
            <v>0</v>
          </cell>
          <cell r="J365">
            <v>11</v>
          </cell>
          <cell r="K365">
            <v>23</v>
          </cell>
          <cell r="L365">
            <v>21</v>
          </cell>
          <cell r="M365">
            <v>27</v>
          </cell>
          <cell r="N365">
            <v>29</v>
          </cell>
          <cell r="O365">
            <v>9</v>
          </cell>
          <cell r="P365">
            <v>8</v>
          </cell>
          <cell r="Q365">
            <v>9</v>
          </cell>
          <cell r="R365">
            <v>8</v>
          </cell>
          <cell r="S365">
            <v>4</v>
          </cell>
          <cell r="T365">
            <v>9</v>
          </cell>
          <cell r="U365">
            <v>1</v>
          </cell>
          <cell r="V365">
            <v>1</v>
          </cell>
          <cell r="W365">
            <v>4</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2</v>
          </cell>
          <cell r="AU365">
            <v>2</v>
          </cell>
          <cell r="AV365">
            <v>1</v>
          </cell>
          <cell r="AW365">
            <v>1</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170</v>
          </cell>
          <cell r="BO365">
            <v>167</v>
          </cell>
          <cell r="BP365">
            <v>170</v>
          </cell>
          <cell r="BQ365">
            <v>167</v>
          </cell>
          <cell r="BR365" t="str">
            <v>LCC</v>
          </cell>
        </row>
        <row r="366">
          <cell r="A366" t="str">
            <v>E7140</v>
          </cell>
          <cell r="B366">
            <v>7016</v>
          </cell>
          <cell r="C366" t="str">
            <v>Lincoln St Francis Special School</v>
          </cell>
          <cell r="D366" t="str">
            <v/>
          </cell>
          <cell r="E366">
            <v>7016</v>
          </cell>
          <cell r="F366">
            <v>1</v>
          </cell>
          <cell r="G366">
            <v>8</v>
          </cell>
          <cell r="H366">
            <v>11</v>
          </cell>
          <cell r="I366">
            <v>13</v>
          </cell>
          <cell r="J366">
            <v>9</v>
          </cell>
          <cell r="K366">
            <v>11</v>
          </cell>
          <cell r="L366">
            <v>10</v>
          </cell>
          <cell r="M366">
            <v>7</v>
          </cell>
          <cell r="N366">
            <v>7</v>
          </cell>
          <cell r="O366">
            <v>4</v>
          </cell>
          <cell r="P366">
            <v>3</v>
          </cell>
          <cell r="Q366">
            <v>1</v>
          </cell>
          <cell r="R366">
            <v>3</v>
          </cell>
          <cell r="S366">
            <v>5</v>
          </cell>
          <cell r="T366">
            <v>1</v>
          </cell>
          <cell r="U366">
            <v>1</v>
          </cell>
          <cell r="V366">
            <v>0</v>
          </cell>
          <cell r="W366">
            <v>0</v>
          </cell>
          <cell r="X366">
            <v>3</v>
          </cell>
          <cell r="Y366">
            <v>1</v>
          </cell>
          <cell r="Z366">
            <v>1</v>
          </cell>
          <cell r="AA366">
            <v>2</v>
          </cell>
          <cell r="AB366">
            <v>0</v>
          </cell>
          <cell r="AC366">
            <v>0</v>
          </cell>
          <cell r="AD366">
            <v>0</v>
          </cell>
          <cell r="AE366">
            <v>0</v>
          </cell>
          <cell r="AF366">
            <v>0</v>
          </cell>
          <cell r="AG366">
            <v>0</v>
          </cell>
          <cell r="AH366">
            <v>0</v>
          </cell>
          <cell r="AI366">
            <v>0</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102</v>
          </cell>
          <cell r="BO366">
            <v>102</v>
          </cell>
          <cell r="BP366">
            <v>102</v>
          </cell>
          <cell r="BQ366">
            <v>102</v>
          </cell>
          <cell r="BR366" t="str">
            <v>LCC</v>
          </cell>
        </row>
        <row r="367">
          <cell r="A367" t="str">
            <v>E7150</v>
          </cell>
          <cell r="B367">
            <v>7032</v>
          </cell>
          <cell r="C367" t="str">
            <v>Lincoln The Sincil School</v>
          </cell>
          <cell r="D367" t="str">
            <v/>
          </cell>
          <cell r="E367">
            <v>7032</v>
          </cell>
          <cell r="F367">
            <v>0</v>
          </cell>
          <cell r="G367">
            <v>0</v>
          </cell>
          <cell r="H367">
            <v>0</v>
          </cell>
          <cell r="I367">
            <v>0</v>
          </cell>
          <cell r="J367">
            <v>7</v>
          </cell>
          <cell r="K367">
            <v>10</v>
          </cell>
          <cell r="L367">
            <v>13</v>
          </cell>
          <cell r="M367">
            <v>16</v>
          </cell>
          <cell r="N367">
            <v>7</v>
          </cell>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53</v>
          </cell>
          <cell r="BO367">
            <v>53</v>
          </cell>
          <cell r="BP367">
            <v>53</v>
          </cell>
          <cell r="BQ367">
            <v>53</v>
          </cell>
          <cell r="BR367" t="str">
            <v>LCC</v>
          </cell>
        </row>
        <row r="368">
          <cell r="A368" t="str">
            <v>E7170</v>
          </cell>
          <cell r="B368">
            <v>7025</v>
          </cell>
          <cell r="C368" t="str">
            <v>Louth St Bernard's School</v>
          </cell>
          <cell r="D368" t="str">
            <v/>
          </cell>
          <cell r="E368">
            <v>7025</v>
          </cell>
          <cell r="F368">
            <v>0</v>
          </cell>
          <cell r="G368">
            <v>5</v>
          </cell>
          <cell r="H368">
            <v>5</v>
          </cell>
          <cell r="I368">
            <v>3</v>
          </cell>
          <cell r="J368">
            <v>4</v>
          </cell>
          <cell r="K368">
            <v>3</v>
          </cell>
          <cell r="L368">
            <v>3</v>
          </cell>
          <cell r="M368">
            <v>4</v>
          </cell>
          <cell r="N368">
            <v>2</v>
          </cell>
          <cell r="O368">
            <v>2</v>
          </cell>
          <cell r="P368">
            <v>3</v>
          </cell>
          <cell r="Q368">
            <v>5</v>
          </cell>
          <cell r="R368">
            <v>3</v>
          </cell>
          <cell r="S368">
            <v>1</v>
          </cell>
          <cell r="T368">
            <v>0</v>
          </cell>
          <cell r="U368">
            <v>1</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44</v>
          </cell>
          <cell r="BO368">
            <v>44</v>
          </cell>
          <cell r="BP368">
            <v>44</v>
          </cell>
          <cell r="BQ368">
            <v>44</v>
          </cell>
          <cell r="BR368" t="str">
            <v>ELDC</v>
          </cell>
        </row>
        <row r="369">
          <cell r="A369" t="str">
            <v>E7180</v>
          </cell>
          <cell r="B369">
            <v>7012</v>
          </cell>
          <cell r="C369" t="str">
            <v xml:space="preserve">Boston The Pilgrim School </v>
          </cell>
          <cell r="D369" t="str">
            <v/>
          </cell>
          <cell r="E369">
            <v>7012</v>
          </cell>
          <cell r="F369">
            <v>0</v>
          </cell>
          <cell r="G369">
            <v>0</v>
          </cell>
          <cell r="H369">
            <v>0</v>
          </cell>
          <cell r="I369">
            <v>0</v>
          </cell>
          <cell r="J369">
            <v>39</v>
          </cell>
          <cell r="K369">
            <v>11</v>
          </cell>
          <cell r="L369">
            <v>11</v>
          </cell>
          <cell r="M369">
            <v>7</v>
          </cell>
          <cell r="N369">
            <v>6</v>
          </cell>
          <cell r="O369">
            <v>1</v>
          </cell>
          <cell r="P369">
            <v>0</v>
          </cell>
          <cell r="Q369">
            <v>1</v>
          </cell>
          <cell r="R369">
            <v>0</v>
          </cell>
          <cell r="S369">
            <v>1</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77</v>
          </cell>
          <cell r="BO369">
            <v>77</v>
          </cell>
          <cell r="BP369">
            <v>77</v>
          </cell>
          <cell r="BQ369">
            <v>77</v>
          </cell>
          <cell r="BR369" t="str">
            <v>BBC</v>
          </cell>
        </row>
        <row r="370">
          <cell r="A370" t="str">
            <v>E7190</v>
          </cell>
          <cell r="B370">
            <v>7003</v>
          </cell>
          <cell r="C370" t="str">
            <v>South Rauceby The Ash Villa School</v>
          </cell>
          <cell r="D370" t="str">
            <v/>
          </cell>
          <cell r="E370">
            <v>7003</v>
          </cell>
          <cell r="F370">
            <v>0</v>
          </cell>
          <cell r="G370">
            <v>0</v>
          </cell>
          <cell r="H370">
            <v>0</v>
          </cell>
          <cell r="I370">
            <v>3</v>
          </cell>
          <cell r="J370">
            <v>4</v>
          </cell>
          <cell r="K370">
            <v>1</v>
          </cell>
          <cell r="L370">
            <v>1</v>
          </cell>
          <cell r="M370">
            <v>1</v>
          </cell>
          <cell r="N370">
            <v>1</v>
          </cell>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11</v>
          </cell>
          <cell r="BO370">
            <v>11</v>
          </cell>
          <cell r="BP370">
            <v>11</v>
          </cell>
          <cell r="BQ370">
            <v>11</v>
          </cell>
          <cell r="BR370" t="str">
            <v>NKDC</v>
          </cell>
        </row>
        <row r="371">
          <cell r="A371" t="str">
            <v>E7210</v>
          </cell>
          <cell r="B371">
            <v>7011</v>
          </cell>
          <cell r="C371" t="str">
            <v>Spalding The Garth School</v>
          </cell>
          <cell r="D371" t="str">
            <v/>
          </cell>
          <cell r="E371">
            <v>7011</v>
          </cell>
          <cell r="F371">
            <v>0</v>
          </cell>
          <cell r="G371">
            <v>0</v>
          </cell>
          <cell r="H371">
            <v>1</v>
          </cell>
          <cell r="I371">
            <v>3</v>
          </cell>
          <cell r="J371">
            <v>5</v>
          </cell>
          <cell r="K371">
            <v>2</v>
          </cell>
          <cell r="L371">
            <v>1</v>
          </cell>
          <cell r="M371">
            <v>0</v>
          </cell>
          <cell r="N371">
            <v>4</v>
          </cell>
          <cell r="O371">
            <v>0</v>
          </cell>
          <cell r="P371">
            <v>2</v>
          </cell>
          <cell r="Q371">
            <v>2</v>
          </cell>
          <cell r="R371">
            <v>4</v>
          </cell>
          <cell r="S371">
            <v>3</v>
          </cell>
          <cell r="T371">
            <v>3</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1</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v>
          </cell>
          <cell r="BK371">
            <v>0</v>
          </cell>
          <cell r="BL371">
            <v>0</v>
          </cell>
          <cell r="BM371">
            <v>0</v>
          </cell>
          <cell r="BN371">
            <v>31</v>
          </cell>
          <cell r="BO371">
            <v>30.5</v>
          </cell>
          <cell r="BP371">
            <v>31</v>
          </cell>
          <cell r="BQ371">
            <v>30.5</v>
          </cell>
          <cell r="BR371" t="str">
            <v>SHDC</v>
          </cell>
        </row>
        <row r="372">
          <cell r="A372" t="str">
            <v>E7220</v>
          </cell>
          <cell r="B372">
            <v>7009</v>
          </cell>
          <cell r="C372" t="str">
            <v>Spalding The Priory School</v>
          </cell>
          <cell r="D372" t="str">
            <v/>
          </cell>
          <cell r="E372">
            <v>7009</v>
          </cell>
          <cell r="F372">
            <v>0</v>
          </cell>
          <cell r="G372">
            <v>0</v>
          </cell>
          <cell r="H372">
            <v>0</v>
          </cell>
          <cell r="I372">
            <v>0</v>
          </cell>
          <cell r="J372">
            <v>21</v>
          </cell>
          <cell r="K372">
            <v>26</v>
          </cell>
          <cell r="L372">
            <v>23</v>
          </cell>
          <cell r="M372">
            <v>26</v>
          </cell>
          <cell r="N372">
            <v>23</v>
          </cell>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v>
          </cell>
          <cell r="BK372">
            <v>0</v>
          </cell>
          <cell r="BL372">
            <v>0</v>
          </cell>
          <cell r="BM372">
            <v>0</v>
          </cell>
          <cell r="BN372">
            <v>119</v>
          </cell>
          <cell r="BO372">
            <v>119</v>
          </cell>
          <cell r="BP372">
            <v>119</v>
          </cell>
          <cell r="BQ372">
            <v>119</v>
          </cell>
          <cell r="BR372" t="str">
            <v>SHDC</v>
          </cell>
        </row>
        <row r="373">
          <cell r="A373" t="str">
            <v>E7230</v>
          </cell>
          <cell r="B373">
            <v>7024</v>
          </cell>
          <cell r="C373" t="str">
            <v>Spilsby The Eresby School</v>
          </cell>
          <cell r="D373" t="str">
            <v/>
          </cell>
          <cell r="E373">
            <v>7024</v>
          </cell>
          <cell r="F373">
            <v>0</v>
          </cell>
          <cell r="G373">
            <v>6</v>
          </cell>
          <cell r="H373">
            <v>2</v>
          </cell>
          <cell r="I373">
            <v>7</v>
          </cell>
          <cell r="J373">
            <v>2</v>
          </cell>
          <cell r="K373">
            <v>3</v>
          </cell>
          <cell r="L373">
            <v>4</v>
          </cell>
          <cell r="M373">
            <v>4</v>
          </cell>
          <cell r="N373">
            <v>3</v>
          </cell>
          <cell r="O373">
            <v>2</v>
          </cell>
          <cell r="P373">
            <v>2</v>
          </cell>
          <cell r="Q373">
            <v>3</v>
          </cell>
          <cell r="R373">
            <v>3</v>
          </cell>
          <cell r="S373">
            <v>2</v>
          </cell>
          <cell r="T373">
            <v>1</v>
          </cell>
          <cell r="U373">
            <v>1</v>
          </cell>
          <cell r="V373">
            <v>0</v>
          </cell>
          <cell r="W373">
            <v>0</v>
          </cell>
          <cell r="X373">
            <v>1</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cell r="AS373">
            <v>1</v>
          </cell>
          <cell r="AT373">
            <v>0</v>
          </cell>
          <cell r="AU373">
            <v>0</v>
          </cell>
          <cell r="AV373">
            <v>0</v>
          </cell>
          <cell r="AW373">
            <v>0</v>
          </cell>
          <cell r="AX373">
            <v>0</v>
          </cell>
          <cell r="AY373">
            <v>0</v>
          </cell>
          <cell r="AZ373">
            <v>0</v>
          </cell>
          <cell r="BA373">
            <v>0</v>
          </cell>
          <cell r="BB373">
            <v>0</v>
          </cell>
          <cell r="BC373">
            <v>0</v>
          </cell>
          <cell r="BD373">
            <v>0</v>
          </cell>
          <cell r="BE373">
            <v>0</v>
          </cell>
          <cell r="BF373">
            <v>0</v>
          </cell>
          <cell r="BG373">
            <v>0</v>
          </cell>
          <cell r="BH373">
            <v>0</v>
          </cell>
          <cell r="BI373">
            <v>0</v>
          </cell>
          <cell r="BJ373">
            <v>0</v>
          </cell>
          <cell r="BK373">
            <v>0</v>
          </cell>
          <cell r="BL373">
            <v>0</v>
          </cell>
          <cell r="BM373">
            <v>0</v>
          </cell>
          <cell r="BN373">
            <v>47</v>
          </cell>
          <cell r="BO373">
            <v>46.5</v>
          </cell>
          <cell r="BP373">
            <v>47</v>
          </cell>
          <cell r="BQ373">
            <v>46.5</v>
          </cell>
          <cell r="BR373" t="str">
            <v>ELDC</v>
          </cell>
        </row>
        <row r="374">
          <cell r="A374" t="str">
            <v>E7260</v>
          </cell>
          <cell r="B374">
            <v>7028</v>
          </cell>
          <cell r="C374" t="str">
            <v>Bourne Willoughby School</v>
          </cell>
          <cell r="D374" t="str">
            <v/>
          </cell>
          <cell r="E374">
            <v>7028</v>
          </cell>
          <cell r="F374">
            <v>0</v>
          </cell>
          <cell r="G374">
            <v>2</v>
          </cell>
          <cell r="H374">
            <v>2</v>
          </cell>
          <cell r="I374">
            <v>5</v>
          </cell>
          <cell r="J374">
            <v>5</v>
          </cell>
          <cell r="K374">
            <v>5</v>
          </cell>
          <cell r="L374">
            <v>8</v>
          </cell>
          <cell r="M374">
            <v>5</v>
          </cell>
          <cell r="N374">
            <v>4</v>
          </cell>
          <cell r="O374">
            <v>6</v>
          </cell>
          <cell r="P374">
            <v>7</v>
          </cell>
          <cell r="Q374">
            <v>4</v>
          </cell>
          <cell r="R374">
            <v>3</v>
          </cell>
          <cell r="S374">
            <v>4</v>
          </cell>
          <cell r="T374">
            <v>2</v>
          </cell>
          <cell r="U374">
            <v>1</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2</v>
          </cell>
          <cell r="AT374">
            <v>1</v>
          </cell>
          <cell r="AU374">
            <v>3</v>
          </cell>
          <cell r="AV374">
            <v>1</v>
          </cell>
          <cell r="AW374">
            <v>2</v>
          </cell>
          <cell r="AX374">
            <v>0</v>
          </cell>
          <cell r="AY374">
            <v>0</v>
          </cell>
          <cell r="AZ374">
            <v>0</v>
          </cell>
          <cell r="BA374">
            <v>0</v>
          </cell>
          <cell r="BB374">
            <v>0</v>
          </cell>
          <cell r="BC374">
            <v>0</v>
          </cell>
          <cell r="BD374">
            <v>0</v>
          </cell>
          <cell r="BE374">
            <v>0</v>
          </cell>
          <cell r="BF374">
            <v>0</v>
          </cell>
          <cell r="BG374">
            <v>0</v>
          </cell>
          <cell r="BH374">
            <v>0</v>
          </cell>
          <cell r="BI374">
            <v>0</v>
          </cell>
          <cell r="BJ374">
            <v>0</v>
          </cell>
          <cell r="BK374">
            <v>0</v>
          </cell>
          <cell r="BL374">
            <v>0</v>
          </cell>
          <cell r="BM374">
            <v>0</v>
          </cell>
          <cell r="BN374">
            <v>72</v>
          </cell>
          <cell r="BO374">
            <v>67.5</v>
          </cell>
          <cell r="BP374">
            <v>72</v>
          </cell>
          <cell r="BQ374">
            <v>67.5</v>
          </cell>
          <cell r="BR374" t="str">
            <v>SKDC</v>
          </cell>
        </row>
        <row r="375">
          <cell r="A375" t="str">
            <v>E7300</v>
          </cell>
          <cell r="B375">
            <v>1101</v>
          </cell>
          <cell r="C375" t="str">
            <v>Skegness The Willows Centre</v>
          </cell>
          <cell r="D375" t="str">
            <v/>
          </cell>
          <cell r="E375">
            <v>1101</v>
          </cell>
          <cell r="F375">
            <v>0</v>
          </cell>
          <cell r="G375">
            <v>0</v>
          </cell>
          <cell r="H375">
            <v>0</v>
          </cell>
          <cell r="I375">
            <v>0</v>
          </cell>
          <cell r="J375">
            <v>0</v>
          </cell>
          <cell r="K375">
            <v>1</v>
          </cell>
          <cell r="L375">
            <v>0</v>
          </cell>
          <cell r="M375">
            <v>0</v>
          </cell>
          <cell r="N375">
            <v>0</v>
          </cell>
          <cell r="O375">
            <v>0</v>
          </cell>
          <cell r="P375">
            <v>0</v>
          </cell>
          <cell r="Q375">
            <v>0</v>
          </cell>
          <cell r="R375">
            <v>0</v>
          </cell>
          <cell r="S375">
            <v>0</v>
          </cell>
          <cell r="T375">
            <v>0</v>
          </cell>
          <cell r="U375">
            <v>0</v>
          </cell>
          <cell r="V375">
            <v>0</v>
          </cell>
          <cell r="W375">
            <v>0</v>
          </cell>
          <cell r="X375">
            <v>0</v>
          </cell>
          <cell r="Y375">
            <v>0</v>
          </cell>
          <cell r="Z375">
            <v>0</v>
          </cell>
          <cell r="AA375">
            <v>0</v>
          </cell>
          <cell r="AB375">
            <v>0</v>
          </cell>
          <cell r="AC375">
            <v>0</v>
          </cell>
          <cell r="AD375">
            <v>0</v>
          </cell>
          <cell r="AE375">
            <v>0</v>
          </cell>
          <cell r="AF375">
            <v>1</v>
          </cell>
          <cell r="AG375">
            <v>1</v>
          </cell>
          <cell r="AH375">
            <v>3</v>
          </cell>
          <cell r="AI375">
            <v>1</v>
          </cell>
          <cell r="AJ375">
            <v>19</v>
          </cell>
          <cell r="AK375">
            <v>9</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v>
          </cell>
          <cell r="BJ375">
            <v>0</v>
          </cell>
          <cell r="BK375">
            <v>0</v>
          </cell>
          <cell r="BL375">
            <v>0</v>
          </cell>
          <cell r="BM375">
            <v>0</v>
          </cell>
          <cell r="BN375">
            <v>35</v>
          </cell>
          <cell r="BO375">
            <v>18</v>
          </cell>
          <cell r="BP375">
            <v>35</v>
          </cell>
          <cell r="BQ375">
            <v>18</v>
          </cell>
          <cell r="BR375" t="str">
            <v>ELDC</v>
          </cell>
        </row>
        <row r="376">
          <cell r="A376" t="str">
            <v>E7310</v>
          </cell>
          <cell r="B376">
            <v>1103</v>
          </cell>
          <cell r="C376" t="str">
            <v>Grantham Hillview Education Centre</v>
          </cell>
          <cell r="D376" t="str">
            <v/>
          </cell>
          <cell r="E376">
            <v>1103</v>
          </cell>
          <cell r="F376">
            <v>0</v>
          </cell>
          <cell r="G376">
            <v>0</v>
          </cell>
          <cell r="H376">
            <v>0</v>
          </cell>
          <cell r="I376">
            <v>0</v>
          </cell>
          <cell r="J376">
            <v>0</v>
          </cell>
          <cell r="K376">
            <v>0</v>
          </cell>
          <cell r="L376">
            <v>3</v>
          </cell>
          <cell r="M376">
            <v>3</v>
          </cell>
          <cell r="N376">
            <v>2</v>
          </cell>
          <cell r="O376">
            <v>2</v>
          </cell>
          <cell r="P376">
            <v>0</v>
          </cell>
          <cell r="Q376">
            <v>2</v>
          </cell>
          <cell r="R376">
            <v>1</v>
          </cell>
          <cell r="S376">
            <v>1</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v>
          </cell>
          <cell r="AR376">
            <v>0</v>
          </cell>
          <cell r="AS376">
            <v>0</v>
          </cell>
          <cell r="AT376">
            <v>0</v>
          </cell>
          <cell r="AU376">
            <v>0</v>
          </cell>
          <cell r="AV376">
            <v>0</v>
          </cell>
          <cell r="AW376">
            <v>0</v>
          </cell>
          <cell r="AX376">
            <v>0</v>
          </cell>
          <cell r="AY376">
            <v>0</v>
          </cell>
          <cell r="AZ376">
            <v>0</v>
          </cell>
          <cell r="BA376">
            <v>0</v>
          </cell>
          <cell r="BB376">
            <v>0</v>
          </cell>
          <cell r="BC376">
            <v>0</v>
          </cell>
          <cell r="BD376">
            <v>0</v>
          </cell>
          <cell r="BE376">
            <v>0</v>
          </cell>
          <cell r="BF376">
            <v>0</v>
          </cell>
          <cell r="BG376">
            <v>0</v>
          </cell>
          <cell r="BH376">
            <v>0</v>
          </cell>
          <cell r="BI376">
            <v>0</v>
          </cell>
          <cell r="BJ376">
            <v>0</v>
          </cell>
          <cell r="BK376">
            <v>0</v>
          </cell>
          <cell r="BL376">
            <v>0</v>
          </cell>
          <cell r="BM376">
            <v>0</v>
          </cell>
          <cell r="BN376">
            <v>14</v>
          </cell>
          <cell r="BO376">
            <v>14</v>
          </cell>
          <cell r="BP376">
            <v>14</v>
          </cell>
          <cell r="BQ376">
            <v>14</v>
          </cell>
          <cell r="BR376" t="str">
            <v>SKDC</v>
          </cell>
        </row>
        <row r="377">
          <cell r="A377" t="str">
            <v>E7330</v>
          </cell>
          <cell r="B377">
            <v>1102</v>
          </cell>
          <cell r="C377" t="str">
            <v>Boston The Chestnuts Pupil Referral Unit</v>
          </cell>
          <cell r="D377" t="str">
            <v/>
          </cell>
          <cell r="E377">
            <v>1102</v>
          </cell>
          <cell r="F377">
            <v>0</v>
          </cell>
          <cell r="G377">
            <v>0</v>
          </cell>
          <cell r="H377">
            <v>0</v>
          </cell>
          <cell r="I377">
            <v>0</v>
          </cell>
          <cell r="J377">
            <v>0</v>
          </cell>
          <cell r="K377">
            <v>0</v>
          </cell>
          <cell r="L377">
            <v>2</v>
          </cell>
          <cell r="M377">
            <v>6</v>
          </cell>
          <cell r="N377">
            <v>2</v>
          </cell>
          <cell r="O377">
            <v>0</v>
          </cell>
          <cell r="P377">
            <v>0</v>
          </cell>
          <cell r="Q377">
            <v>0</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3</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v>
          </cell>
          <cell r="BG377">
            <v>0</v>
          </cell>
          <cell r="BH377">
            <v>0</v>
          </cell>
          <cell r="BI377">
            <v>0</v>
          </cell>
          <cell r="BJ377">
            <v>0</v>
          </cell>
          <cell r="BK377">
            <v>0</v>
          </cell>
          <cell r="BL377">
            <v>0</v>
          </cell>
          <cell r="BM377">
            <v>0</v>
          </cell>
          <cell r="BN377">
            <v>13</v>
          </cell>
          <cell r="BO377">
            <v>11.5</v>
          </cell>
          <cell r="BP377">
            <v>13</v>
          </cell>
          <cell r="BQ377">
            <v>11.5</v>
          </cell>
          <cell r="BR377" t="str">
            <v>BBC</v>
          </cell>
        </row>
        <row r="378">
          <cell r="A378" t="str">
            <v>E7340</v>
          </cell>
          <cell r="B378">
            <v>1100</v>
          </cell>
          <cell r="C378" t="str">
            <v>Lincoln Mary Knox Education Centre</v>
          </cell>
          <cell r="D378" t="str">
            <v/>
          </cell>
          <cell r="E378">
            <v>1100</v>
          </cell>
          <cell r="F378">
            <v>0</v>
          </cell>
          <cell r="G378">
            <v>0</v>
          </cell>
          <cell r="H378">
            <v>0</v>
          </cell>
          <cell r="I378">
            <v>0</v>
          </cell>
          <cell r="J378">
            <v>0</v>
          </cell>
          <cell r="K378">
            <v>0</v>
          </cell>
          <cell r="L378">
            <v>8</v>
          </cell>
          <cell r="M378">
            <v>5</v>
          </cell>
          <cell r="N378">
            <v>3</v>
          </cell>
          <cell r="O378">
            <v>0</v>
          </cell>
          <cell r="P378">
            <v>0</v>
          </cell>
          <cell r="Q378">
            <v>0</v>
          </cell>
          <cell r="R378">
            <v>0</v>
          </cell>
          <cell r="S378">
            <v>0</v>
          </cell>
          <cell r="T378">
            <v>0</v>
          </cell>
          <cell r="U378">
            <v>0</v>
          </cell>
          <cell r="V378">
            <v>0</v>
          </cell>
          <cell r="W378">
            <v>0</v>
          </cell>
          <cell r="X378">
            <v>0</v>
          </cell>
          <cell r="Y378">
            <v>0</v>
          </cell>
          <cell r="Z378">
            <v>0</v>
          </cell>
          <cell r="AA378">
            <v>0</v>
          </cell>
          <cell r="AB378">
            <v>0</v>
          </cell>
          <cell r="AC378">
            <v>0</v>
          </cell>
          <cell r="AD378">
            <v>0</v>
          </cell>
          <cell r="AE378">
            <v>0</v>
          </cell>
          <cell r="AF378">
            <v>0</v>
          </cell>
          <cell r="AG378">
            <v>3</v>
          </cell>
          <cell r="AH378">
            <v>37</v>
          </cell>
          <cell r="AI378">
            <v>17</v>
          </cell>
          <cell r="AJ378">
            <v>1</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v>
          </cell>
          <cell r="BJ378">
            <v>0</v>
          </cell>
          <cell r="BK378">
            <v>0</v>
          </cell>
          <cell r="BL378">
            <v>0</v>
          </cell>
          <cell r="BM378">
            <v>0</v>
          </cell>
          <cell r="BN378">
            <v>74</v>
          </cell>
          <cell r="BO378">
            <v>45</v>
          </cell>
          <cell r="BP378">
            <v>74</v>
          </cell>
          <cell r="BQ378">
            <v>45</v>
          </cell>
          <cell r="BR378" t="str">
            <v>LCC</v>
          </cell>
        </row>
        <row r="379">
          <cell r="A379" t="str">
            <v>E7350</v>
          </cell>
          <cell r="B379">
            <v>1104</v>
          </cell>
          <cell r="C379" t="str">
            <v>Solutions 4</v>
          </cell>
          <cell r="D379" t="str">
            <v/>
          </cell>
          <cell r="E379">
            <v>1104</v>
          </cell>
          <cell r="F379">
            <v>0</v>
          </cell>
          <cell r="G379">
            <v>0</v>
          </cell>
          <cell r="H379">
            <v>0</v>
          </cell>
          <cell r="I379">
            <v>0</v>
          </cell>
          <cell r="J379">
            <v>151</v>
          </cell>
          <cell r="K379">
            <v>98</v>
          </cell>
          <cell r="L379">
            <v>0</v>
          </cell>
          <cell r="M379">
            <v>0</v>
          </cell>
          <cell r="N379">
            <v>0</v>
          </cell>
          <cell r="O379">
            <v>0</v>
          </cell>
          <cell r="P379">
            <v>0</v>
          </cell>
          <cell r="Q379">
            <v>0</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v>
          </cell>
          <cell r="AR379">
            <v>0</v>
          </cell>
          <cell r="AS379">
            <v>0</v>
          </cell>
          <cell r="AT379">
            <v>0</v>
          </cell>
          <cell r="AU379">
            <v>0</v>
          </cell>
          <cell r="AV379">
            <v>0</v>
          </cell>
          <cell r="AW379">
            <v>0</v>
          </cell>
          <cell r="AX379">
            <v>0</v>
          </cell>
          <cell r="AY379">
            <v>0</v>
          </cell>
          <cell r="AZ379">
            <v>0</v>
          </cell>
          <cell r="BA379">
            <v>0</v>
          </cell>
          <cell r="BB379">
            <v>0</v>
          </cell>
          <cell r="BC379">
            <v>0</v>
          </cell>
          <cell r="BD379">
            <v>0</v>
          </cell>
          <cell r="BE379">
            <v>0</v>
          </cell>
          <cell r="BF379">
            <v>0</v>
          </cell>
          <cell r="BG379">
            <v>0</v>
          </cell>
          <cell r="BH379">
            <v>0</v>
          </cell>
          <cell r="BI379">
            <v>0</v>
          </cell>
          <cell r="BJ379">
            <v>0</v>
          </cell>
          <cell r="BK379">
            <v>0</v>
          </cell>
          <cell r="BL379">
            <v>0</v>
          </cell>
          <cell r="BM379">
            <v>0</v>
          </cell>
          <cell r="BN379">
            <v>249</v>
          </cell>
          <cell r="BO379">
            <v>249</v>
          </cell>
          <cell r="BP379">
            <v>249</v>
          </cell>
          <cell r="BQ379">
            <v>249</v>
          </cell>
          <cell r="BR379" t="str">
            <v>BBC</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ilgrim Formula - 2021"/>
      <sheetName val="Pilgrim Formula - 202324"/>
      <sheetName val="Special Funding Summary"/>
      <sheetName val="ASD Unit"/>
      <sheetName val="TEACHING ASSISTANT 2023-24"/>
      <sheetName val="2122 Band Values"/>
      <sheetName val="2324 Band Values (2)"/>
    </sheetNames>
    <sheetDataSet>
      <sheetData sheetId="0">
        <row r="28">
          <cell r="B28">
            <v>1618882.9710260718</v>
          </cell>
        </row>
        <row r="48">
          <cell r="B48">
            <v>67117.721349999978</v>
          </cell>
        </row>
      </sheetData>
      <sheetData sheetId="1" refreshError="1"/>
      <sheetData sheetId="2">
        <row r="59">
          <cell r="B59">
            <v>438718.2</v>
          </cell>
          <cell r="D59">
            <v>122003.5</v>
          </cell>
        </row>
      </sheetData>
      <sheetData sheetId="3">
        <row r="22">
          <cell r="D22">
            <v>68749.801322425672</v>
          </cell>
        </row>
      </sheetData>
      <sheetData sheetId="4">
        <row r="42">
          <cell r="L42">
            <v>30542.715720524058</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EACHING ASSISTANT 2023-24"/>
      <sheetName val="Sheet2"/>
    </sheetNames>
    <sheetDataSet>
      <sheetData sheetId="0"/>
      <sheetData sheetId="1">
        <row r="22">
          <cell r="E22">
            <v>22737</v>
          </cell>
        </row>
        <row r="23">
          <cell r="E23">
            <v>23107</v>
          </cell>
        </row>
        <row r="24">
          <cell r="E24">
            <v>23521</v>
          </cell>
        </row>
        <row r="25">
          <cell r="E25">
            <v>23893</v>
          </cell>
        </row>
        <row r="28">
          <cell r="E28">
            <v>25119</v>
          </cell>
        </row>
        <row r="29">
          <cell r="E29">
            <v>25961</v>
          </cell>
        </row>
        <row r="30">
          <cell r="E30">
            <v>26884</v>
          </cell>
        </row>
        <row r="31">
          <cell r="E31">
            <v>27803</v>
          </cell>
        </row>
        <row r="32">
          <cell r="E32">
            <v>28609</v>
          </cell>
        </row>
        <row r="33">
          <cell r="E33">
            <v>29413</v>
          </cell>
        </row>
        <row r="34">
          <cell r="E34">
            <v>30296</v>
          </cell>
        </row>
        <row r="35">
          <cell r="E35">
            <v>31104</v>
          </cell>
        </row>
        <row r="36">
          <cell r="E36">
            <v>32064</v>
          </cell>
        </row>
        <row r="37">
          <cell r="E37">
            <v>33024</v>
          </cell>
        </row>
        <row r="38">
          <cell r="E38">
            <v>34294</v>
          </cell>
        </row>
        <row r="39">
          <cell r="E39">
            <v>35446</v>
          </cell>
        </row>
        <row r="40">
          <cell r="E40">
            <v>36648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
      <sheetName val="Instructions"/>
      <sheetName val="LAs"/>
      <sheetName val="Schools Census&amp;SLASC"/>
      <sheetName val="AP"/>
      <sheetName val="EYC"/>
      <sheetName val="3yo adjustment"/>
      <sheetName val="Academies"/>
      <sheetName val="Transferring schools"/>
      <sheetName val="Summary"/>
    </sheetNames>
    <sheetDataSet>
      <sheetData sheetId="0" refreshError="1"/>
      <sheetData sheetId="1"/>
      <sheetData sheetId="2"/>
      <sheetData sheetId="3" refreshError="1"/>
      <sheetData sheetId="4" refreshError="1"/>
      <sheetData sheetId="5" refreshError="1"/>
      <sheetData sheetId="6" refreshError="1"/>
      <sheetData sheetId="7">
        <row r="29">
          <cell r="B29" t="str">
            <v>September</v>
          </cell>
        </row>
        <row r="30">
          <cell r="B30" t="str">
            <v>October</v>
          </cell>
        </row>
        <row r="31">
          <cell r="B31" t="str">
            <v>November</v>
          </cell>
        </row>
        <row r="32">
          <cell r="B32" t="str">
            <v>December</v>
          </cell>
        </row>
        <row r="33">
          <cell r="B33" t="str">
            <v>January</v>
          </cell>
        </row>
        <row r="34">
          <cell r="B34" t="str">
            <v>February</v>
          </cell>
        </row>
        <row r="35">
          <cell r="B35" t="str">
            <v>March</v>
          </cell>
        </row>
        <row r="36">
          <cell r="B36" t="str">
            <v>April</v>
          </cell>
        </row>
        <row r="37">
          <cell r="B37" t="str">
            <v>May</v>
          </cell>
        </row>
        <row r="38">
          <cell r="B38" t="str">
            <v>June</v>
          </cell>
        </row>
        <row r="39">
          <cell r="B39" t="str">
            <v>July</v>
          </cell>
        </row>
        <row r="40">
          <cell r="B40" t="str">
            <v>August</v>
          </cell>
        </row>
      </sheetData>
      <sheetData sheetId="8" refreshError="1"/>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Staffing Costs"/>
      <sheetName val="0910 - Payscales"/>
      <sheetName val="Rateable Value"/>
      <sheetName val="Funding"/>
      <sheetName val="Not Funding"/>
      <sheetName val="Staffing Est."/>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s>
    <sheetDataSet>
      <sheetData sheetId="0"/>
      <sheetData sheetId="1"/>
      <sheetData sheetId="2"/>
      <sheetData sheetId="3">
        <row r="11">
          <cell r="B11">
            <v>201</v>
          </cell>
          <cell r="C11" t="str">
            <v>City of London</v>
          </cell>
          <cell r="D11">
            <v>221</v>
          </cell>
          <cell r="E11">
            <v>0</v>
          </cell>
          <cell r="F11">
            <v>0</v>
          </cell>
          <cell r="H11">
            <v>0</v>
          </cell>
          <cell r="I11">
            <v>0</v>
          </cell>
          <cell r="J11">
            <v>0</v>
          </cell>
          <cell r="L11">
            <v>221</v>
          </cell>
          <cell r="M11">
            <v>0</v>
          </cell>
          <cell r="N11">
            <v>0</v>
          </cell>
          <cell r="O11">
            <v>221</v>
          </cell>
          <cell r="Q11">
            <v>1</v>
          </cell>
          <cell r="R11">
            <v>0</v>
          </cell>
          <cell r="S11">
            <v>0</v>
          </cell>
        </row>
        <row r="12">
          <cell r="B12">
            <v>202</v>
          </cell>
          <cell r="C12" t="str">
            <v>Camden</v>
          </cell>
          <cell r="D12">
            <v>11340</v>
          </cell>
          <cell r="E12">
            <v>9774.5</v>
          </cell>
          <cell r="F12">
            <v>303</v>
          </cell>
          <cell r="H12">
            <v>2</v>
          </cell>
          <cell r="I12">
            <v>0</v>
          </cell>
          <cell r="J12">
            <v>152</v>
          </cell>
          <cell r="L12">
            <v>11342</v>
          </cell>
          <cell r="M12">
            <v>9774.5</v>
          </cell>
          <cell r="N12">
            <v>455</v>
          </cell>
          <cell r="O12">
            <v>21571.5</v>
          </cell>
          <cell r="Q12">
            <v>0.52578633845583289</v>
          </cell>
          <cell r="R12">
            <v>0.45312101615557565</v>
          </cell>
          <cell r="S12">
            <v>2.109264538859143E-2</v>
          </cell>
        </row>
        <row r="13">
          <cell r="B13">
            <v>203</v>
          </cell>
          <cell r="C13" t="str">
            <v>Greenwich</v>
          </cell>
          <cell r="D13">
            <v>19542.5</v>
          </cell>
          <cell r="E13">
            <v>15161.5</v>
          </cell>
          <cell r="F13">
            <v>394</v>
          </cell>
          <cell r="H13">
            <v>18.5</v>
          </cell>
          <cell r="I13">
            <v>1</v>
          </cell>
          <cell r="J13">
            <v>0</v>
          </cell>
          <cell r="L13">
            <v>19561</v>
          </cell>
          <cell r="M13">
            <v>15162.5</v>
          </cell>
          <cell r="N13">
            <v>394</v>
          </cell>
          <cell r="O13">
            <v>35117.5</v>
          </cell>
          <cell r="Q13">
            <v>0.55701573289670392</v>
          </cell>
          <cell r="R13">
            <v>0.43176478963479747</v>
          </cell>
          <cell r="S13">
            <v>1.1219477468498612E-2</v>
          </cell>
        </row>
        <row r="14">
          <cell r="B14">
            <v>204</v>
          </cell>
          <cell r="C14" t="str">
            <v>Hackney</v>
          </cell>
          <cell r="D14">
            <v>17387.5</v>
          </cell>
          <cell r="E14">
            <v>7222</v>
          </cell>
          <cell r="F14">
            <v>373</v>
          </cell>
          <cell r="H14">
            <v>3</v>
          </cell>
          <cell r="I14">
            <v>2</v>
          </cell>
          <cell r="J14">
            <v>0</v>
          </cell>
          <cell r="L14">
            <v>17390.5</v>
          </cell>
          <cell r="M14">
            <v>7224</v>
          </cell>
          <cell r="N14">
            <v>373</v>
          </cell>
          <cell r="O14">
            <v>24987.5</v>
          </cell>
          <cell r="Q14">
            <v>0.695967983991996</v>
          </cell>
          <cell r="R14">
            <v>0.28910455227613807</v>
          </cell>
          <cell r="S14">
            <v>1.4927463731865933E-2</v>
          </cell>
        </row>
        <row r="15">
          <cell r="B15">
            <v>205</v>
          </cell>
          <cell r="C15" t="str">
            <v>Hammersmith and Fulham</v>
          </cell>
          <cell r="D15">
            <v>9553.5</v>
          </cell>
          <cell r="E15">
            <v>7049</v>
          </cell>
          <cell r="F15">
            <v>269.5</v>
          </cell>
          <cell r="H15">
            <v>1</v>
          </cell>
          <cell r="I15">
            <v>0</v>
          </cell>
          <cell r="J15">
            <v>0</v>
          </cell>
          <cell r="L15">
            <v>9554.5</v>
          </cell>
          <cell r="M15">
            <v>7049</v>
          </cell>
          <cell r="N15">
            <v>269.5</v>
          </cell>
          <cell r="O15">
            <v>16873</v>
          </cell>
          <cell r="Q15">
            <v>0.56625970485390864</v>
          </cell>
          <cell r="R15">
            <v>0.41776803176672789</v>
          </cell>
          <cell r="S15">
            <v>1.5972263379363479E-2</v>
          </cell>
        </row>
        <row r="16">
          <cell r="B16">
            <v>206</v>
          </cell>
          <cell r="C16" t="str">
            <v>Islington</v>
          </cell>
          <cell r="D16">
            <v>14266.5</v>
          </cell>
          <cell r="E16">
            <v>7971</v>
          </cell>
          <cell r="F16">
            <v>265</v>
          </cell>
          <cell r="H16">
            <v>3.5</v>
          </cell>
          <cell r="I16">
            <v>1</v>
          </cell>
          <cell r="J16">
            <v>0</v>
          </cell>
          <cell r="L16">
            <v>14270</v>
          </cell>
          <cell r="M16">
            <v>7972</v>
          </cell>
          <cell r="N16">
            <v>265</v>
          </cell>
          <cell r="O16">
            <v>22507</v>
          </cell>
          <cell r="Q16">
            <v>0.63402497000933045</v>
          </cell>
          <cell r="R16">
            <v>0.35420091527080466</v>
          </cell>
          <cell r="S16">
            <v>1.177411471986493E-2</v>
          </cell>
        </row>
        <row r="17">
          <cell r="B17">
            <v>207</v>
          </cell>
          <cell r="C17" t="str">
            <v>Kensington and Chelsea</v>
          </cell>
          <cell r="D17">
            <v>7068</v>
          </cell>
          <cell r="E17">
            <v>3503</v>
          </cell>
          <cell r="F17">
            <v>78</v>
          </cell>
          <cell r="H17">
            <v>0</v>
          </cell>
          <cell r="I17">
            <v>2</v>
          </cell>
          <cell r="J17">
            <v>42</v>
          </cell>
          <cell r="L17">
            <v>7068</v>
          </cell>
          <cell r="M17">
            <v>3505</v>
          </cell>
          <cell r="N17">
            <v>120</v>
          </cell>
          <cell r="O17">
            <v>10693</v>
          </cell>
          <cell r="Q17">
            <v>0.66099317310389971</v>
          </cell>
          <cell r="R17">
            <v>0.32778453193678109</v>
          </cell>
          <cell r="S17">
            <v>1.122229495931918E-2</v>
          </cell>
        </row>
        <row r="18">
          <cell r="B18">
            <v>208</v>
          </cell>
          <cell r="C18" t="str">
            <v>Lambeth</v>
          </cell>
          <cell r="D18">
            <v>19076.5</v>
          </cell>
          <cell r="E18">
            <v>7907</v>
          </cell>
          <cell r="F18">
            <v>492</v>
          </cell>
          <cell r="H18">
            <v>9</v>
          </cell>
          <cell r="I18">
            <v>0</v>
          </cell>
          <cell r="J18">
            <v>1</v>
          </cell>
          <cell r="L18">
            <v>19085.5</v>
          </cell>
          <cell r="M18">
            <v>7907</v>
          </cell>
          <cell r="N18">
            <v>493</v>
          </cell>
          <cell r="O18">
            <v>27485.5</v>
          </cell>
          <cell r="Q18">
            <v>0.69438431172800208</v>
          </cell>
          <cell r="R18">
            <v>0.28767895799603427</v>
          </cell>
          <cell r="S18">
            <v>1.7936730275963691E-2</v>
          </cell>
        </row>
        <row r="19">
          <cell r="B19">
            <v>209</v>
          </cell>
          <cell r="C19" t="str">
            <v>Lewisham</v>
          </cell>
          <cell r="D19">
            <v>21000.5</v>
          </cell>
          <cell r="E19">
            <v>11708</v>
          </cell>
          <cell r="F19">
            <v>500.5</v>
          </cell>
          <cell r="H19">
            <v>7</v>
          </cell>
          <cell r="I19">
            <v>14</v>
          </cell>
          <cell r="J19">
            <v>10</v>
          </cell>
          <cell r="L19">
            <v>21007.5</v>
          </cell>
          <cell r="M19">
            <v>11722</v>
          </cell>
          <cell r="N19">
            <v>510.5</v>
          </cell>
          <cell r="O19">
            <v>33240</v>
          </cell>
          <cell r="Q19">
            <v>0.63199458483754511</v>
          </cell>
          <cell r="R19">
            <v>0.35264741275571598</v>
          </cell>
          <cell r="S19">
            <v>1.5358002406738869E-2</v>
          </cell>
        </row>
        <row r="20">
          <cell r="B20">
            <v>210</v>
          </cell>
          <cell r="C20" t="str">
            <v>Southwark</v>
          </cell>
          <cell r="D20">
            <v>22327.5</v>
          </cell>
          <cell r="E20">
            <v>10242</v>
          </cell>
          <cell r="F20">
            <v>498</v>
          </cell>
          <cell r="H20">
            <v>7</v>
          </cell>
          <cell r="I20">
            <v>0</v>
          </cell>
          <cell r="J20">
            <v>38</v>
          </cell>
          <cell r="L20">
            <v>22334.5</v>
          </cell>
          <cell r="M20">
            <v>10242</v>
          </cell>
          <cell r="N20">
            <v>536</v>
          </cell>
          <cell r="O20">
            <v>33112.5</v>
          </cell>
          <cell r="Q20">
            <v>0.67450358625896567</v>
          </cell>
          <cell r="R20">
            <v>0.30930917327293317</v>
          </cell>
          <cell r="S20">
            <v>1.6187240468101171E-2</v>
          </cell>
        </row>
        <row r="21">
          <cell r="B21">
            <v>211</v>
          </cell>
          <cell r="C21" t="str">
            <v>Tower Hamlets</v>
          </cell>
          <cell r="D21">
            <v>21620.5</v>
          </cell>
          <cell r="E21">
            <v>14178.5</v>
          </cell>
          <cell r="F21">
            <v>315.5</v>
          </cell>
          <cell r="H21">
            <v>3</v>
          </cell>
          <cell r="I21">
            <v>13</v>
          </cell>
          <cell r="J21">
            <v>21</v>
          </cell>
          <cell r="L21">
            <v>21623.5</v>
          </cell>
          <cell r="M21">
            <v>14191.5</v>
          </cell>
          <cell r="N21">
            <v>336.5</v>
          </cell>
          <cell r="O21">
            <v>36151.5</v>
          </cell>
          <cell r="Q21">
            <v>0.59813562369472917</v>
          </cell>
          <cell r="R21">
            <v>0.39255632546367369</v>
          </cell>
          <cell r="S21">
            <v>9.308050841597167E-3</v>
          </cell>
        </row>
        <row r="22">
          <cell r="B22">
            <v>212</v>
          </cell>
          <cell r="C22" t="str">
            <v>Wandsworth</v>
          </cell>
          <cell r="D22">
            <v>16845</v>
          </cell>
          <cell r="E22">
            <v>10252.5</v>
          </cell>
          <cell r="F22">
            <v>714</v>
          </cell>
          <cell r="H22">
            <v>0</v>
          </cell>
          <cell r="I22">
            <v>1</v>
          </cell>
          <cell r="J22">
            <v>0</v>
          </cell>
          <cell r="L22">
            <v>16845</v>
          </cell>
          <cell r="M22">
            <v>10253.5</v>
          </cell>
          <cell r="N22">
            <v>714</v>
          </cell>
          <cell r="O22">
            <v>27812.5</v>
          </cell>
          <cell r="Q22">
            <v>0.60566292134831456</v>
          </cell>
          <cell r="R22">
            <v>0.36866516853932585</v>
          </cell>
          <cell r="S22">
            <v>2.5671910112359551E-2</v>
          </cell>
        </row>
        <row r="23">
          <cell r="B23">
            <v>213</v>
          </cell>
          <cell r="C23" t="str">
            <v>Westminster</v>
          </cell>
          <cell r="D23">
            <v>10687</v>
          </cell>
          <cell r="E23">
            <v>8563</v>
          </cell>
          <cell r="F23">
            <v>143</v>
          </cell>
          <cell r="H23">
            <v>1</v>
          </cell>
          <cell r="I23">
            <v>1</v>
          </cell>
          <cell r="J23">
            <v>0</v>
          </cell>
          <cell r="L23">
            <v>10688</v>
          </cell>
          <cell r="M23">
            <v>8564</v>
          </cell>
          <cell r="N23">
            <v>143</v>
          </cell>
          <cell r="O23">
            <v>19395</v>
          </cell>
          <cell r="Q23">
            <v>0.55106986336684716</v>
          </cell>
          <cell r="R23">
            <v>0.44155710234596546</v>
          </cell>
          <cell r="S23">
            <v>7.3730342871874193E-3</v>
          </cell>
        </row>
        <row r="24">
          <cell r="B24">
            <v>301</v>
          </cell>
          <cell r="C24" t="str">
            <v>Barking and Dagenham</v>
          </cell>
          <cell r="D24">
            <v>17447</v>
          </cell>
          <cell r="E24">
            <v>12293</v>
          </cell>
          <cell r="F24">
            <v>224.5</v>
          </cell>
          <cell r="H24">
            <v>0</v>
          </cell>
          <cell r="I24">
            <v>0</v>
          </cell>
          <cell r="J24">
            <v>0</v>
          </cell>
          <cell r="L24">
            <v>17447</v>
          </cell>
          <cell r="M24">
            <v>12293</v>
          </cell>
          <cell r="N24">
            <v>224.5</v>
          </cell>
          <cell r="O24">
            <v>29964.5</v>
          </cell>
          <cell r="Q24">
            <v>0.58225566920856342</v>
          </cell>
          <cell r="R24">
            <v>0.41025213168916552</v>
          </cell>
          <cell r="S24">
            <v>7.4921991022710204E-3</v>
          </cell>
        </row>
        <row r="25">
          <cell r="B25">
            <v>302</v>
          </cell>
          <cell r="C25" t="str">
            <v>Barnet</v>
          </cell>
          <cell r="D25">
            <v>24971</v>
          </cell>
          <cell r="E25">
            <v>19625</v>
          </cell>
          <cell r="F25">
            <v>342.5</v>
          </cell>
          <cell r="H25">
            <v>0</v>
          </cell>
          <cell r="I25">
            <v>1</v>
          </cell>
          <cell r="J25">
            <v>1.5</v>
          </cell>
          <cell r="L25">
            <v>24971</v>
          </cell>
          <cell r="M25">
            <v>19626</v>
          </cell>
          <cell r="N25">
            <v>344</v>
          </cell>
          <cell r="O25">
            <v>44941</v>
          </cell>
          <cell r="Q25">
            <v>0.55563961638592818</v>
          </cell>
          <cell r="R25">
            <v>0.4367059032954318</v>
          </cell>
          <cell r="S25">
            <v>7.6544803186399946E-3</v>
          </cell>
        </row>
        <row r="26">
          <cell r="B26">
            <v>303</v>
          </cell>
          <cell r="C26" t="str">
            <v>Bexley</v>
          </cell>
          <cell r="D26">
            <v>19925</v>
          </cell>
          <cell r="E26">
            <v>18288</v>
          </cell>
          <cell r="F26">
            <v>441.5</v>
          </cell>
          <cell r="H26">
            <v>0</v>
          </cell>
          <cell r="I26">
            <v>0</v>
          </cell>
          <cell r="J26">
            <v>0</v>
          </cell>
          <cell r="L26">
            <v>19925</v>
          </cell>
          <cell r="M26">
            <v>18288</v>
          </cell>
          <cell r="N26">
            <v>441.5</v>
          </cell>
          <cell r="O26">
            <v>38654.5</v>
          </cell>
          <cell r="Q26">
            <v>0.51546391752577314</v>
          </cell>
          <cell r="R26">
            <v>0.47311438512980375</v>
          </cell>
          <cell r="S26">
            <v>1.142169734442303E-2</v>
          </cell>
        </row>
        <row r="27">
          <cell r="B27">
            <v>304</v>
          </cell>
          <cell r="C27" t="str">
            <v>Brent</v>
          </cell>
          <cell r="D27">
            <v>22140.5</v>
          </cell>
          <cell r="E27">
            <v>16131</v>
          </cell>
          <cell r="F27">
            <v>422</v>
          </cell>
          <cell r="H27">
            <v>1</v>
          </cell>
          <cell r="I27">
            <v>17</v>
          </cell>
          <cell r="J27">
            <v>0</v>
          </cell>
          <cell r="L27">
            <v>22141.5</v>
          </cell>
          <cell r="M27">
            <v>16148</v>
          </cell>
          <cell r="N27">
            <v>422</v>
          </cell>
          <cell r="O27">
            <v>38711.5</v>
          </cell>
          <cell r="Q27">
            <v>0.57196182013096886</v>
          </cell>
          <cell r="R27">
            <v>0.41713702646500395</v>
          </cell>
          <cell r="S27">
            <v>1.0901153404027227E-2</v>
          </cell>
        </row>
        <row r="28">
          <cell r="B28">
            <v>305</v>
          </cell>
          <cell r="C28" t="str">
            <v>Bromley</v>
          </cell>
          <cell r="D28">
            <v>23913.5</v>
          </cell>
          <cell r="E28">
            <v>22324</v>
          </cell>
          <cell r="F28">
            <v>467</v>
          </cell>
          <cell r="H28">
            <v>5</v>
          </cell>
          <cell r="I28">
            <v>5</v>
          </cell>
          <cell r="J28">
            <v>1</v>
          </cell>
          <cell r="L28">
            <v>23918.5</v>
          </cell>
          <cell r="M28">
            <v>22329</v>
          </cell>
          <cell r="N28">
            <v>468</v>
          </cell>
          <cell r="O28">
            <v>46715.5</v>
          </cell>
          <cell r="Q28">
            <v>0.51200351061210947</v>
          </cell>
          <cell r="R28">
            <v>0.47797840117305818</v>
          </cell>
          <cell r="S28">
            <v>1.0018088214832336E-2</v>
          </cell>
        </row>
        <row r="29">
          <cell r="B29">
            <v>306</v>
          </cell>
          <cell r="C29" t="str">
            <v>Croydon</v>
          </cell>
          <cell r="D29">
            <v>28723.5</v>
          </cell>
          <cell r="E29">
            <v>18743</v>
          </cell>
          <cell r="F29">
            <v>553</v>
          </cell>
          <cell r="H29">
            <v>15</v>
          </cell>
          <cell r="I29">
            <v>6</v>
          </cell>
          <cell r="J29">
            <v>6</v>
          </cell>
          <cell r="L29">
            <v>28738.5</v>
          </cell>
          <cell r="M29">
            <v>18749</v>
          </cell>
          <cell r="N29">
            <v>559</v>
          </cell>
          <cell r="O29">
            <v>48046.5</v>
          </cell>
          <cell r="Q29">
            <v>0.59813930255065406</v>
          </cell>
          <cell r="R29">
            <v>0.39022613509829018</v>
          </cell>
          <cell r="S29">
            <v>1.1634562351055748E-2</v>
          </cell>
        </row>
        <row r="30">
          <cell r="B30">
            <v>307</v>
          </cell>
          <cell r="C30" t="str">
            <v>Ealing</v>
          </cell>
          <cell r="D30">
            <v>24582.5</v>
          </cell>
          <cell r="E30">
            <v>15014</v>
          </cell>
          <cell r="F30">
            <v>486</v>
          </cell>
          <cell r="H30">
            <v>1</v>
          </cell>
          <cell r="I30">
            <v>3</v>
          </cell>
          <cell r="J30">
            <v>1</v>
          </cell>
          <cell r="L30">
            <v>24583.5</v>
          </cell>
          <cell r="M30">
            <v>15017</v>
          </cell>
          <cell r="N30">
            <v>487</v>
          </cell>
          <cell r="O30">
            <v>40087.5</v>
          </cell>
          <cell r="Q30">
            <v>0.61324602432179609</v>
          </cell>
          <cell r="R30">
            <v>0.37460555035859056</v>
          </cell>
          <cell r="S30">
            <v>1.2148425319613345E-2</v>
          </cell>
        </row>
        <row r="31">
          <cell r="B31">
            <v>308</v>
          </cell>
          <cell r="C31" t="str">
            <v>Enfield</v>
          </cell>
          <cell r="D31">
            <v>26102</v>
          </cell>
          <cell r="E31">
            <v>22061</v>
          </cell>
          <cell r="F31">
            <v>470</v>
          </cell>
          <cell r="H31">
            <v>2</v>
          </cell>
          <cell r="I31">
            <v>1</v>
          </cell>
          <cell r="J31">
            <v>3</v>
          </cell>
          <cell r="L31">
            <v>26104</v>
          </cell>
          <cell r="M31">
            <v>22062</v>
          </cell>
          <cell r="N31">
            <v>473</v>
          </cell>
          <cell r="O31">
            <v>48639</v>
          </cell>
          <cell r="Q31">
            <v>0.5366886654742079</v>
          </cell>
          <cell r="R31">
            <v>0.45358662801455624</v>
          </cell>
          <cell r="S31">
            <v>9.7247065112358397E-3</v>
          </cell>
        </row>
        <row r="32">
          <cell r="B32">
            <v>309</v>
          </cell>
          <cell r="C32" t="str">
            <v>Haringey</v>
          </cell>
          <cell r="D32">
            <v>20873</v>
          </cell>
          <cell r="E32">
            <v>11431</v>
          </cell>
          <cell r="F32">
            <v>310.5</v>
          </cell>
          <cell r="H32">
            <v>3</v>
          </cell>
          <cell r="I32">
            <v>0</v>
          </cell>
          <cell r="J32">
            <v>16</v>
          </cell>
          <cell r="L32">
            <v>20876</v>
          </cell>
          <cell r="M32">
            <v>11431</v>
          </cell>
          <cell r="N32">
            <v>326.5</v>
          </cell>
          <cell r="O32">
            <v>32633.5</v>
          </cell>
          <cell r="Q32">
            <v>0.63971072670721807</v>
          </cell>
          <cell r="R32">
            <v>0.35028421713882973</v>
          </cell>
          <cell r="S32">
            <v>1.0005056153952228E-2</v>
          </cell>
        </row>
        <row r="33">
          <cell r="B33">
            <v>310</v>
          </cell>
          <cell r="C33" t="str">
            <v>Harrow</v>
          </cell>
          <cell r="D33">
            <v>18996.5</v>
          </cell>
          <cell r="E33">
            <v>9017</v>
          </cell>
          <cell r="F33">
            <v>260</v>
          </cell>
          <cell r="H33">
            <v>3</v>
          </cell>
          <cell r="I33">
            <v>3</v>
          </cell>
          <cell r="J33">
            <v>2</v>
          </cell>
          <cell r="L33">
            <v>18999.5</v>
          </cell>
          <cell r="M33">
            <v>9020</v>
          </cell>
          <cell r="N33">
            <v>262</v>
          </cell>
          <cell r="O33">
            <v>28281.5</v>
          </cell>
          <cell r="Q33">
            <v>0.67179958630199954</v>
          </cell>
          <cell r="R33">
            <v>0.31893640719198063</v>
          </cell>
          <cell r="S33">
            <v>9.2640065060198371E-3</v>
          </cell>
        </row>
        <row r="34">
          <cell r="B34">
            <v>311</v>
          </cell>
          <cell r="C34" t="str">
            <v>Havering</v>
          </cell>
          <cell r="D34">
            <v>19370.5</v>
          </cell>
          <cell r="E34">
            <v>16513</v>
          </cell>
          <cell r="F34">
            <v>258</v>
          </cell>
          <cell r="H34">
            <v>3</v>
          </cell>
          <cell r="I34">
            <v>11</v>
          </cell>
          <cell r="J34">
            <v>1</v>
          </cell>
          <cell r="L34">
            <v>19373.5</v>
          </cell>
          <cell r="M34">
            <v>16524</v>
          </cell>
          <cell r="N34">
            <v>259</v>
          </cell>
          <cell r="O34">
            <v>36156.5</v>
          </cell>
          <cell r="Q34">
            <v>0.53582343423727408</v>
          </cell>
          <cell r="R34">
            <v>0.45701326179248547</v>
          </cell>
          <cell r="S34">
            <v>7.1633039702404828E-3</v>
          </cell>
        </row>
        <row r="35">
          <cell r="B35">
            <v>312</v>
          </cell>
          <cell r="C35" t="str">
            <v>Hillingdon</v>
          </cell>
          <cell r="D35">
            <v>22712</v>
          </cell>
          <cell r="E35">
            <v>17418</v>
          </cell>
          <cell r="F35">
            <v>467</v>
          </cell>
          <cell r="H35">
            <v>0</v>
          </cell>
          <cell r="I35">
            <v>1</v>
          </cell>
          <cell r="J35">
            <v>0</v>
          </cell>
          <cell r="L35">
            <v>22712</v>
          </cell>
          <cell r="M35">
            <v>17419</v>
          </cell>
          <cell r="N35">
            <v>467</v>
          </cell>
          <cell r="O35">
            <v>40598</v>
          </cell>
          <cell r="Q35">
            <v>0.55943642543967687</v>
          </cell>
          <cell r="R35">
            <v>0.42906054485442635</v>
          </cell>
          <cell r="S35">
            <v>1.1503029705896842E-2</v>
          </cell>
        </row>
        <row r="36">
          <cell r="B36">
            <v>313</v>
          </cell>
          <cell r="C36" t="str">
            <v>Hounslow</v>
          </cell>
          <cell r="D36">
            <v>17814.5</v>
          </cell>
          <cell r="E36">
            <v>16597</v>
          </cell>
          <cell r="F36">
            <v>384.5</v>
          </cell>
          <cell r="H36">
            <v>0</v>
          </cell>
          <cell r="I36">
            <v>1</v>
          </cell>
          <cell r="J36">
            <v>1</v>
          </cell>
          <cell r="L36">
            <v>17814.5</v>
          </cell>
          <cell r="M36">
            <v>16598</v>
          </cell>
          <cell r="N36">
            <v>385.5</v>
          </cell>
          <cell r="O36">
            <v>34798</v>
          </cell>
          <cell r="Q36">
            <v>0.51194034139893096</v>
          </cell>
          <cell r="R36">
            <v>0.47698143571469626</v>
          </cell>
          <cell r="S36">
            <v>1.1078222886372779E-2</v>
          </cell>
        </row>
        <row r="37">
          <cell r="B37">
            <v>314</v>
          </cell>
          <cell r="C37" t="str">
            <v>Kingston upon Thames</v>
          </cell>
          <cell r="D37">
            <v>10988.5</v>
          </cell>
          <cell r="E37">
            <v>9588</v>
          </cell>
          <cell r="F37">
            <v>227.5</v>
          </cell>
          <cell r="H37">
            <v>0</v>
          </cell>
          <cell r="I37">
            <v>0</v>
          </cell>
          <cell r="J37">
            <v>2</v>
          </cell>
          <cell r="L37">
            <v>10988.5</v>
          </cell>
          <cell r="M37">
            <v>9588</v>
          </cell>
          <cell r="N37">
            <v>229.5</v>
          </cell>
          <cell r="O37">
            <v>20806</v>
          </cell>
          <cell r="Q37">
            <v>0.5281409208882053</v>
          </cell>
          <cell r="R37">
            <v>0.46082860713255791</v>
          </cell>
          <cell r="S37">
            <v>1.1030471979236759E-2</v>
          </cell>
        </row>
        <row r="38">
          <cell r="B38">
            <v>315</v>
          </cell>
          <cell r="C38" t="str">
            <v>Merton</v>
          </cell>
          <cell r="D38">
            <v>13625.5</v>
          </cell>
          <cell r="E38">
            <v>8537</v>
          </cell>
          <cell r="F38">
            <v>235.5</v>
          </cell>
          <cell r="H38">
            <v>2</v>
          </cell>
          <cell r="I38">
            <v>3</v>
          </cell>
          <cell r="J38">
            <v>0</v>
          </cell>
          <cell r="L38">
            <v>13627.5</v>
          </cell>
          <cell r="M38">
            <v>8540</v>
          </cell>
          <cell r="N38">
            <v>235.5</v>
          </cell>
          <cell r="O38">
            <v>22403</v>
          </cell>
          <cell r="Q38">
            <v>0.60828906842833552</v>
          </cell>
          <cell r="R38">
            <v>0.38119894656965586</v>
          </cell>
          <cell r="S38">
            <v>1.051198500200866E-2</v>
          </cell>
        </row>
        <row r="39">
          <cell r="B39">
            <v>316</v>
          </cell>
          <cell r="C39" t="str">
            <v>Newham</v>
          </cell>
          <cell r="D39">
            <v>28746</v>
          </cell>
          <cell r="E39">
            <v>18036</v>
          </cell>
          <cell r="F39">
            <v>57</v>
          </cell>
          <cell r="H39">
            <v>38</v>
          </cell>
          <cell r="I39">
            <v>31</v>
          </cell>
          <cell r="J39">
            <v>0</v>
          </cell>
          <cell r="L39">
            <v>28784</v>
          </cell>
          <cell r="M39">
            <v>18067</v>
          </cell>
          <cell r="N39">
            <v>57</v>
          </cell>
          <cell r="O39">
            <v>46908</v>
          </cell>
          <cell r="Q39">
            <v>0.61362667348853073</v>
          </cell>
          <cell r="R39">
            <v>0.38515818197322416</v>
          </cell>
          <cell r="S39">
            <v>1.2151445382450755E-3</v>
          </cell>
        </row>
        <row r="40">
          <cell r="B40">
            <v>317</v>
          </cell>
          <cell r="C40" t="str">
            <v>Redbridge</v>
          </cell>
          <cell r="D40">
            <v>22681</v>
          </cell>
          <cell r="E40">
            <v>20313</v>
          </cell>
          <cell r="F40">
            <v>424</v>
          </cell>
          <cell r="H40">
            <v>7</v>
          </cell>
          <cell r="I40">
            <v>0</v>
          </cell>
          <cell r="J40">
            <v>2</v>
          </cell>
          <cell r="L40">
            <v>22688</v>
          </cell>
          <cell r="M40">
            <v>20313</v>
          </cell>
          <cell r="N40">
            <v>426</v>
          </cell>
          <cell r="O40">
            <v>43427</v>
          </cell>
          <cell r="Q40">
            <v>0.52243995670895982</v>
          </cell>
          <cell r="R40">
            <v>0.46775047781334195</v>
          </cell>
          <cell r="S40">
            <v>9.8095654776982066E-3</v>
          </cell>
        </row>
        <row r="41">
          <cell r="B41">
            <v>318</v>
          </cell>
          <cell r="C41" t="str">
            <v>Richmond upon Thames</v>
          </cell>
          <cell r="D41">
            <v>11938.5</v>
          </cell>
          <cell r="E41">
            <v>7287</v>
          </cell>
          <cell r="F41">
            <v>146</v>
          </cell>
          <cell r="H41">
            <v>11</v>
          </cell>
          <cell r="I41">
            <v>0</v>
          </cell>
          <cell r="J41">
            <v>0</v>
          </cell>
          <cell r="L41">
            <v>11949.5</v>
          </cell>
          <cell r="M41">
            <v>7287</v>
          </cell>
          <cell r="N41">
            <v>146</v>
          </cell>
          <cell r="O41">
            <v>19382.5</v>
          </cell>
          <cell r="Q41">
            <v>0.61650973816587129</v>
          </cell>
          <cell r="R41">
            <v>0.37595769379594995</v>
          </cell>
          <cell r="S41">
            <v>7.5325680381787691E-3</v>
          </cell>
        </row>
        <row r="42">
          <cell r="B42">
            <v>319</v>
          </cell>
          <cell r="C42" t="str">
            <v>Sutton</v>
          </cell>
          <cell r="D42">
            <v>14365.5</v>
          </cell>
          <cell r="E42">
            <v>15958</v>
          </cell>
          <cell r="F42">
            <v>272</v>
          </cell>
          <cell r="H42">
            <v>0</v>
          </cell>
          <cell r="I42">
            <v>9</v>
          </cell>
          <cell r="J42">
            <v>0</v>
          </cell>
          <cell r="L42">
            <v>14365.5</v>
          </cell>
          <cell r="M42">
            <v>15967</v>
          </cell>
          <cell r="N42">
            <v>272</v>
          </cell>
          <cell r="O42">
            <v>30604.5</v>
          </cell>
          <cell r="Q42">
            <v>0.4693917561142969</v>
          </cell>
          <cell r="R42">
            <v>0.52172066199415124</v>
          </cell>
          <cell r="S42">
            <v>8.8875818915518951E-3</v>
          </cell>
        </row>
        <row r="43">
          <cell r="B43">
            <v>320</v>
          </cell>
          <cell r="C43" t="str">
            <v>Waltham Forest</v>
          </cell>
          <cell r="D43">
            <v>19851</v>
          </cell>
          <cell r="E43">
            <v>14010</v>
          </cell>
          <cell r="F43">
            <v>633</v>
          </cell>
          <cell r="H43">
            <v>1</v>
          </cell>
          <cell r="I43">
            <v>2</v>
          </cell>
          <cell r="J43">
            <v>1</v>
          </cell>
          <cell r="L43">
            <v>19852</v>
          </cell>
          <cell r="M43">
            <v>14012</v>
          </cell>
          <cell r="N43">
            <v>634</v>
          </cell>
          <cell r="O43">
            <v>34498</v>
          </cell>
          <cell r="Q43">
            <v>0.57545364948692679</v>
          </cell>
          <cell r="R43">
            <v>0.40616847353469765</v>
          </cell>
          <cell r="S43">
            <v>1.8377876978375559E-2</v>
          </cell>
        </row>
        <row r="44">
          <cell r="B44">
            <v>330</v>
          </cell>
          <cell r="C44" t="str">
            <v>Birmingham</v>
          </cell>
          <cell r="D44">
            <v>99450.5</v>
          </cell>
          <cell r="E44">
            <v>70402.5</v>
          </cell>
          <cell r="F44">
            <v>2997</v>
          </cell>
          <cell r="H44">
            <v>75.5</v>
          </cell>
          <cell r="I44">
            <v>168</v>
          </cell>
          <cell r="J44">
            <v>184.5</v>
          </cell>
          <cell r="L44">
            <v>99526</v>
          </cell>
          <cell r="M44">
            <v>70570.5</v>
          </cell>
          <cell r="N44">
            <v>3181.5</v>
          </cell>
          <cell r="O44">
            <v>173278</v>
          </cell>
          <cell r="Q44">
            <v>0.57437181869596832</v>
          </cell>
          <cell r="R44">
            <v>0.40726751232124103</v>
          </cell>
          <cell r="S44">
            <v>1.8360668982790661E-2</v>
          </cell>
        </row>
        <row r="45">
          <cell r="B45">
            <v>331</v>
          </cell>
          <cell r="C45" t="str">
            <v>Coventry</v>
          </cell>
          <cell r="D45">
            <v>26034</v>
          </cell>
          <cell r="E45">
            <v>21291</v>
          </cell>
          <cell r="F45">
            <v>806</v>
          </cell>
          <cell r="H45">
            <v>6.5</v>
          </cell>
          <cell r="I45">
            <v>1</v>
          </cell>
          <cell r="J45">
            <v>8.5</v>
          </cell>
          <cell r="L45">
            <v>26040.5</v>
          </cell>
          <cell r="M45">
            <v>21292</v>
          </cell>
          <cell r="N45">
            <v>814.5</v>
          </cell>
          <cell r="O45">
            <v>48147</v>
          </cell>
          <cell r="Q45">
            <v>0.54085405113506557</v>
          </cell>
          <cell r="R45">
            <v>0.44222900699939766</v>
          </cell>
          <cell r="S45">
            <v>1.6916941865536793E-2</v>
          </cell>
        </row>
        <row r="46">
          <cell r="B46">
            <v>332</v>
          </cell>
          <cell r="C46" t="str">
            <v>Dudley</v>
          </cell>
          <cell r="D46">
            <v>27515</v>
          </cell>
          <cell r="E46">
            <v>20866</v>
          </cell>
          <cell r="F46">
            <v>642</v>
          </cell>
          <cell r="H46">
            <v>9</v>
          </cell>
          <cell r="I46">
            <v>4</v>
          </cell>
          <cell r="J46">
            <v>2</v>
          </cell>
          <cell r="L46">
            <v>27524</v>
          </cell>
          <cell r="M46">
            <v>20870</v>
          </cell>
          <cell r="N46">
            <v>644</v>
          </cell>
          <cell r="O46">
            <v>49038</v>
          </cell>
          <cell r="Q46">
            <v>0.56127900811615483</v>
          </cell>
          <cell r="R46">
            <v>0.42558831926261265</v>
          </cell>
          <cell r="S46">
            <v>1.3132672621232513E-2</v>
          </cell>
        </row>
        <row r="47">
          <cell r="B47">
            <v>333</v>
          </cell>
          <cell r="C47" t="str">
            <v>Sandwell</v>
          </cell>
          <cell r="D47">
            <v>28358.5</v>
          </cell>
          <cell r="E47">
            <v>19972</v>
          </cell>
          <cell r="F47">
            <v>386</v>
          </cell>
          <cell r="H47">
            <v>5</v>
          </cell>
          <cell r="I47">
            <v>7</v>
          </cell>
          <cell r="J47">
            <v>25</v>
          </cell>
          <cell r="L47">
            <v>28363.5</v>
          </cell>
          <cell r="M47">
            <v>19979</v>
          </cell>
          <cell r="N47">
            <v>411</v>
          </cell>
          <cell r="O47">
            <v>48753.5</v>
          </cell>
          <cell r="Q47">
            <v>0.58177361625319213</v>
          </cell>
          <cell r="R47">
            <v>0.40979621975858144</v>
          </cell>
          <cell r="S47">
            <v>8.430163988226486E-3</v>
          </cell>
        </row>
        <row r="48">
          <cell r="B48">
            <v>334</v>
          </cell>
          <cell r="C48" t="str">
            <v>Solihull</v>
          </cell>
          <cell r="D48">
            <v>19322.5</v>
          </cell>
          <cell r="E48">
            <v>15619</v>
          </cell>
          <cell r="F48">
            <v>367.5</v>
          </cell>
          <cell r="H48">
            <v>21</v>
          </cell>
          <cell r="I48">
            <v>77</v>
          </cell>
          <cell r="J48">
            <v>3</v>
          </cell>
          <cell r="L48">
            <v>19343.5</v>
          </cell>
          <cell r="M48">
            <v>15696</v>
          </cell>
          <cell r="N48">
            <v>370.5</v>
          </cell>
          <cell r="O48">
            <v>35410</v>
          </cell>
          <cell r="Q48">
            <v>0.54627223948037273</v>
          </cell>
          <cell r="R48">
            <v>0.44326461451567356</v>
          </cell>
          <cell r="S48">
            <v>1.0463146003953686E-2</v>
          </cell>
        </row>
        <row r="49">
          <cell r="B49">
            <v>335</v>
          </cell>
          <cell r="C49" t="str">
            <v>Walsall</v>
          </cell>
          <cell r="D49">
            <v>24841</v>
          </cell>
          <cell r="E49">
            <v>21201</v>
          </cell>
          <cell r="F49">
            <v>495.5</v>
          </cell>
          <cell r="H49">
            <v>13</v>
          </cell>
          <cell r="I49">
            <v>148</v>
          </cell>
          <cell r="J49">
            <v>3</v>
          </cell>
          <cell r="L49">
            <v>24854</v>
          </cell>
          <cell r="M49">
            <v>21349</v>
          </cell>
          <cell r="N49">
            <v>498.5</v>
          </cell>
          <cell r="O49">
            <v>46701.5</v>
          </cell>
          <cell r="Q49">
            <v>0.53218847360363153</v>
          </cell>
          <cell r="R49">
            <v>0.45713735104868153</v>
          </cell>
          <cell r="S49">
            <v>1.0674175347686905E-2</v>
          </cell>
        </row>
        <row r="50">
          <cell r="B50">
            <v>336</v>
          </cell>
          <cell r="C50" t="str">
            <v>Wolverhampton</v>
          </cell>
          <cell r="D50">
            <v>21738</v>
          </cell>
          <cell r="E50">
            <v>16896.5</v>
          </cell>
          <cell r="F50">
            <v>634</v>
          </cell>
          <cell r="H50">
            <v>10</v>
          </cell>
          <cell r="I50">
            <v>0</v>
          </cell>
          <cell r="J50">
            <v>0</v>
          </cell>
          <cell r="L50">
            <v>21748</v>
          </cell>
          <cell r="M50">
            <v>16896.5</v>
          </cell>
          <cell r="N50">
            <v>634</v>
          </cell>
          <cell r="O50">
            <v>39278.5</v>
          </cell>
          <cell r="Q50">
            <v>0.55368713163690064</v>
          </cell>
          <cell r="R50">
            <v>0.43017172244357599</v>
          </cell>
          <cell r="S50">
            <v>1.6141145919523404E-2</v>
          </cell>
        </row>
        <row r="51">
          <cell r="B51">
            <v>340</v>
          </cell>
          <cell r="C51" t="str">
            <v>Knowsley</v>
          </cell>
          <cell r="D51">
            <v>14969.5</v>
          </cell>
          <cell r="E51">
            <v>9833.5</v>
          </cell>
          <cell r="F51">
            <v>514</v>
          </cell>
          <cell r="H51">
            <v>0</v>
          </cell>
          <cell r="I51">
            <v>2</v>
          </cell>
          <cell r="J51">
            <v>1</v>
          </cell>
          <cell r="L51">
            <v>14969.5</v>
          </cell>
          <cell r="M51">
            <v>9835.5</v>
          </cell>
          <cell r="N51">
            <v>515</v>
          </cell>
          <cell r="O51">
            <v>25320</v>
          </cell>
          <cell r="Q51">
            <v>0.59121248025276463</v>
          </cell>
          <cell r="R51">
            <v>0.38844786729857822</v>
          </cell>
          <cell r="S51">
            <v>2.0339652448657188E-2</v>
          </cell>
        </row>
        <row r="52">
          <cell r="B52">
            <v>341</v>
          </cell>
          <cell r="C52" t="str">
            <v>Liverpool</v>
          </cell>
          <cell r="D52">
            <v>37234.5</v>
          </cell>
          <cell r="E52">
            <v>33088</v>
          </cell>
          <cell r="F52">
            <v>1081.5</v>
          </cell>
          <cell r="H52">
            <v>5.5</v>
          </cell>
          <cell r="I52">
            <v>36</v>
          </cell>
          <cell r="J52">
            <v>2</v>
          </cell>
          <cell r="L52">
            <v>37240</v>
          </cell>
          <cell r="M52">
            <v>33124</v>
          </cell>
          <cell r="N52">
            <v>1083.5</v>
          </cell>
          <cell r="O52">
            <v>71447.5</v>
          </cell>
          <cell r="Q52">
            <v>0.52122187620280624</v>
          </cell>
          <cell r="R52">
            <v>0.46361314251723296</v>
          </cell>
          <cell r="S52">
            <v>1.5164981279960811E-2</v>
          </cell>
        </row>
        <row r="53">
          <cell r="B53">
            <v>342</v>
          </cell>
          <cell r="C53" t="str">
            <v>St Helens</v>
          </cell>
          <cell r="D53">
            <v>15274</v>
          </cell>
          <cell r="E53">
            <v>12081</v>
          </cell>
          <cell r="F53">
            <v>326</v>
          </cell>
          <cell r="H53">
            <v>0</v>
          </cell>
          <cell r="I53">
            <v>0</v>
          </cell>
          <cell r="J53">
            <v>1</v>
          </cell>
          <cell r="L53">
            <v>15274</v>
          </cell>
          <cell r="M53">
            <v>12081</v>
          </cell>
          <cell r="N53">
            <v>327</v>
          </cell>
          <cell r="O53">
            <v>27682</v>
          </cell>
          <cell r="Q53">
            <v>0.55176649086048701</v>
          </cell>
          <cell r="R53">
            <v>0.43642077884545916</v>
          </cell>
          <cell r="S53">
            <v>1.1812730294053898E-2</v>
          </cell>
        </row>
        <row r="54">
          <cell r="B54">
            <v>343</v>
          </cell>
          <cell r="C54" t="str">
            <v>Sefton</v>
          </cell>
          <cell r="D54">
            <v>22878.5</v>
          </cell>
          <cell r="E54">
            <v>20918</v>
          </cell>
          <cell r="F54">
            <v>401</v>
          </cell>
          <cell r="H54">
            <v>0</v>
          </cell>
          <cell r="I54">
            <v>0</v>
          </cell>
          <cell r="J54">
            <v>5</v>
          </cell>
          <cell r="L54">
            <v>22878.5</v>
          </cell>
          <cell r="M54">
            <v>20918</v>
          </cell>
          <cell r="N54">
            <v>406</v>
          </cell>
          <cell r="O54">
            <v>44202.5</v>
          </cell>
          <cell r="Q54">
            <v>0.51758384706747351</v>
          </cell>
          <cell r="R54">
            <v>0.47323115208415811</v>
          </cell>
          <cell r="S54">
            <v>9.1850008483683049E-3</v>
          </cell>
        </row>
        <row r="55">
          <cell r="B55">
            <v>344</v>
          </cell>
          <cell r="C55" t="str">
            <v>Wirral</v>
          </cell>
          <cell r="D55">
            <v>26189.5</v>
          </cell>
          <cell r="E55">
            <v>24339</v>
          </cell>
          <cell r="F55">
            <v>887</v>
          </cell>
          <cell r="H55">
            <v>30</v>
          </cell>
          <cell r="I55">
            <v>26</v>
          </cell>
          <cell r="J55">
            <v>89</v>
          </cell>
          <cell r="L55">
            <v>26219.5</v>
          </cell>
          <cell r="M55">
            <v>24365</v>
          </cell>
          <cell r="N55">
            <v>976</v>
          </cell>
          <cell r="O55">
            <v>51560.5</v>
          </cell>
          <cell r="Q55">
            <v>0.50851911831731655</v>
          </cell>
          <cell r="R55">
            <v>0.47255166260994363</v>
          </cell>
          <cell r="S55">
            <v>1.892921907273979E-2</v>
          </cell>
        </row>
        <row r="56">
          <cell r="B56">
            <v>350</v>
          </cell>
          <cell r="C56" t="str">
            <v>Bolton</v>
          </cell>
          <cell r="D56">
            <v>24518.5</v>
          </cell>
          <cell r="E56">
            <v>19811</v>
          </cell>
          <cell r="F56">
            <v>441.5</v>
          </cell>
          <cell r="H56">
            <v>23.5</v>
          </cell>
          <cell r="I56">
            <v>1</v>
          </cell>
          <cell r="J56">
            <v>0</v>
          </cell>
          <cell r="L56">
            <v>24542</v>
          </cell>
          <cell r="M56">
            <v>19812</v>
          </cell>
          <cell r="N56">
            <v>441.5</v>
          </cell>
          <cell r="O56">
            <v>44795.5</v>
          </cell>
          <cell r="Q56">
            <v>0.54786753133685306</v>
          </cell>
          <cell r="R56">
            <v>0.44227656795883513</v>
          </cell>
          <cell r="S56">
            <v>9.8559007043118162E-3</v>
          </cell>
        </row>
        <row r="57">
          <cell r="B57">
            <v>351</v>
          </cell>
          <cell r="C57" t="str">
            <v>Bury</v>
          </cell>
          <cell r="D57">
            <v>15542.5</v>
          </cell>
          <cell r="E57">
            <v>11910</v>
          </cell>
          <cell r="F57">
            <v>205</v>
          </cell>
          <cell r="H57">
            <v>5</v>
          </cell>
          <cell r="I57">
            <v>1</v>
          </cell>
          <cell r="J57">
            <v>26</v>
          </cell>
          <cell r="L57">
            <v>15547.5</v>
          </cell>
          <cell r="M57">
            <v>11911</v>
          </cell>
          <cell r="N57">
            <v>231</v>
          </cell>
          <cell r="O57">
            <v>27689.5</v>
          </cell>
          <cell r="Q57">
            <v>0.56149442929630367</v>
          </cell>
          <cell r="R57">
            <v>0.43016305819895628</v>
          </cell>
          <cell r="S57">
            <v>8.3425125047400638E-3</v>
          </cell>
        </row>
        <row r="58">
          <cell r="B58">
            <v>352</v>
          </cell>
          <cell r="C58" t="str">
            <v>Manchester</v>
          </cell>
          <cell r="D58">
            <v>40429.5</v>
          </cell>
          <cell r="E58">
            <v>23761</v>
          </cell>
          <cell r="F58">
            <v>1065</v>
          </cell>
          <cell r="H58">
            <v>6</v>
          </cell>
          <cell r="I58">
            <v>0</v>
          </cell>
          <cell r="J58">
            <v>122</v>
          </cell>
          <cell r="L58">
            <v>40435.5</v>
          </cell>
          <cell r="M58">
            <v>23761</v>
          </cell>
          <cell r="N58">
            <v>1187</v>
          </cell>
          <cell r="O58">
            <v>65383.5</v>
          </cell>
          <cell r="Q58">
            <v>0.61843584390557249</v>
          </cell>
          <cell r="R58">
            <v>0.36340972875419641</v>
          </cell>
          <cell r="S58">
            <v>1.8154427340231098E-2</v>
          </cell>
        </row>
        <row r="59">
          <cell r="B59">
            <v>353</v>
          </cell>
          <cell r="C59" t="str">
            <v>Oldham</v>
          </cell>
          <cell r="D59">
            <v>22840</v>
          </cell>
          <cell r="E59">
            <v>16735.5</v>
          </cell>
          <cell r="F59">
            <v>415.5</v>
          </cell>
          <cell r="H59">
            <v>3</v>
          </cell>
          <cell r="I59">
            <v>1.5</v>
          </cell>
          <cell r="J59">
            <v>0</v>
          </cell>
          <cell r="L59">
            <v>22843</v>
          </cell>
          <cell r="M59">
            <v>16737</v>
          </cell>
          <cell r="N59">
            <v>415.5</v>
          </cell>
          <cell r="O59">
            <v>39995.5</v>
          </cell>
          <cell r="Q59">
            <v>0.57113925316598113</v>
          </cell>
          <cell r="R59">
            <v>0.41847207810878723</v>
          </cell>
          <cell r="S59">
            <v>1.0388668725231589E-2</v>
          </cell>
        </row>
        <row r="60">
          <cell r="B60">
            <v>354</v>
          </cell>
          <cell r="C60" t="str">
            <v>Rochdale</v>
          </cell>
          <cell r="D60">
            <v>19424</v>
          </cell>
          <cell r="E60">
            <v>14232.5</v>
          </cell>
          <cell r="F60">
            <v>482</v>
          </cell>
          <cell r="H60">
            <v>3.5</v>
          </cell>
          <cell r="I60">
            <v>5</v>
          </cell>
          <cell r="J60">
            <v>0</v>
          </cell>
          <cell r="L60">
            <v>19427.5</v>
          </cell>
          <cell r="M60">
            <v>14237.5</v>
          </cell>
          <cell r="N60">
            <v>482</v>
          </cell>
          <cell r="O60">
            <v>34147</v>
          </cell>
          <cell r="Q60">
            <v>0.56893724192462003</v>
          </cell>
          <cell r="R60">
            <v>0.41694731601604829</v>
          </cell>
          <cell r="S60">
            <v>1.4115442059331712E-2</v>
          </cell>
        </row>
        <row r="61">
          <cell r="B61">
            <v>355</v>
          </cell>
          <cell r="C61" t="str">
            <v>Salford</v>
          </cell>
          <cell r="D61">
            <v>19778</v>
          </cell>
          <cell r="E61">
            <v>12632</v>
          </cell>
          <cell r="F61">
            <v>465</v>
          </cell>
          <cell r="H61">
            <v>4</v>
          </cell>
          <cell r="I61">
            <v>1</v>
          </cell>
          <cell r="J61">
            <v>139</v>
          </cell>
          <cell r="L61">
            <v>19782</v>
          </cell>
          <cell r="M61">
            <v>12633</v>
          </cell>
          <cell r="N61">
            <v>604</v>
          </cell>
          <cell r="O61">
            <v>33019</v>
          </cell>
          <cell r="Q61">
            <v>0.59910960356158571</v>
          </cell>
          <cell r="R61">
            <v>0.38259789817983586</v>
          </cell>
          <cell r="S61">
            <v>1.8292498258578396E-2</v>
          </cell>
        </row>
        <row r="62">
          <cell r="B62">
            <v>356</v>
          </cell>
          <cell r="C62" t="str">
            <v>Stockport</v>
          </cell>
          <cell r="D62">
            <v>23138</v>
          </cell>
          <cell r="E62">
            <v>16643</v>
          </cell>
          <cell r="F62">
            <v>389.5</v>
          </cell>
          <cell r="H62">
            <v>5</v>
          </cell>
          <cell r="I62">
            <v>16</v>
          </cell>
          <cell r="J62">
            <v>0</v>
          </cell>
          <cell r="L62">
            <v>23143</v>
          </cell>
          <cell r="M62">
            <v>16659</v>
          </cell>
          <cell r="N62">
            <v>389.5</v>
          </cell>
          <cell r="O62">
            <v>40191.5</v>
          </cell>
          <cell r="Q62">
            <v>0.57581827003222075</v>
          </cell>
          <cell r="R62">
            <v>0.414490626127415</v>
          </cell>
          <cell r="S62">
            <v>9.6911038403642569E-3</v>
          </cell>
        </row>
        <row r="63">
          <cell r="B63">
            <v>357</v>
          </cell>
          <cell r="C63" t="str">
            <v>Tameside</v>
          </cell>
          <cell r="D63">
            <v>19447.5</v>
          </cell>
          <cell r="E63">
            <v>15856.5</v>
          </cell>
          <cell r="F63">
            <v>380</v>
          </cell>
          <cell r="H63">
            <v>6</v>
          </cell>
          <cell r="I63">
            <v>1</v>
          </cell>
          <cell r="J63">
            <v>5</v>
          </cell>
          <cell r="L63">
            <v>19453.5</v>
          </cell>
          <cell r="M63">
            <v>15857.5</v>
          </cell>
          <cell r="N63">
            <v>385</v>
          </cell>
          <cell r="O63">
            <v>35696</v>
          </cell>
          <cell r="Q63">
            <v>0.54497702823845806</v>
          </cell>
          <cell r="R63">
            <v>0.44423744957418199</v>
          </cell>
          <cell r="S63">
            <v>1.0785522187359928E-2</v>
          </cell>
        </row>
        <row r="64">
          <cell r="B64">
            <v>358</v>
          </cell>
          <cell r="C64" t="str">
            <v>Trafford</v>
          </cell>
          <cell r="D64">
            <v>18612.5</v>
          </cell>
          <cell r="E64">
            <v>16076</v>
          </cell>
          <cell r="F64">
            <v>432</v>
          </cell>
          <cell r="H64">
            <v>2</v>
          </cell>
          <cell r="I64">
            <v>3</v>
          </cell>
          <cell r="J64">
            <v>4</v>
          </cell>
          <cell r="L64">
            <v>18614.5</v>
          </cell>
          <cell r="M64">
            <v>16079</v>
          </cell>
          <cell r="N64">
            <v>436</v>
          </cell>
          <cell r="O64">
            <v>35129.5</v>
          </cell>
          <cell r="Q64">
            <v>0.52988229266001508</v>
          </cell>
          <cell r="R64">
            <v>0.45770648600179337</v>
          </cell>
          <cell r="S64">
            <v>1.2411221338191548E-2</v>
          </cell>
        </row>
        <row r="65">
          <cell r="B65">
            <v>359</v>
          </cell>
          <cell r="C65" t="str">
            <v>Wigan</v>
          </cell>
          <cell r="D65">
            <v>25862</v>
          </cell>
          <cell r="E65">
            <v>21207</v>
          </cell>
          <cell r="F65">
            <v>774</v>
          </cell>
          <cell r="H65">
            <v>5</v>
          </cell>
          <cell r="I65">
            <v>2</v>
          </cell>
          <cell r="J65">
            <v>1</v>
          </cell>
          <cell r="L65">
            <v>25867</v>
          </cell>
          <cell r="M65">
            <v>21209</v>
          </cell>
          <cell r="N65">
            <v>775</v>
          </cell>
          <cell r="O65">
            <v>47851</v>
          </cell>
          <cell r="Q65">
            <v>0.54057386470502189</v>
          </cell>
          <cell r="R65">
            <v>0.44323002654072013</v>
          </cell>
          <cell r="S65">
            <v>1.6196108754258011E-2</v>
          </cell>
        </row>
        <row r="66">
          <cell r="B66">
            <v>370</v>
          </cell>
          <cell r="C66" t="str">
            <v>Barnsley</v>
          </cell>
          <cell r="D66">
            <v>19623</v>
          </cell>
          <cell r="E66">
            <v>13652</v>
          </cell>
          <cell r="F66">
            <v>154.5</v>
          </cell>
          <cell r="H66">
            <v>1</v>
          </cell>
          <cell r="I66">
            <v>3</v>
          </cell>
          <cell r="J66">
            <v>0</v>
          </cell>
          <cell r="L66">
            <v>19624</v>
          </cell>
          <cell r="M66">
            <v>13655</v>
          </cell>
          <cell r="N66">
            <v>154.5</v>
          </cell>
          <cell r="O66">
            <v>33433.5</v>
          </cell>
          <cell r="Q66">
            <v>0.58695619662912946</v>
          </cell>
          <cell r="R66">
            <v>0.40842268981709962</v>
          </cell>
          <cell r="S66">
            <v>4.6211135537709185E-3</v>
          </cell>
        </row>
        <row r="67">
          <cell r="B67">
            <v>371</v>
          </cell>
          <cell r="C67" t="str">
            <v>Doncaster</v>
          </cell>
          <cell r="D67">
            <v>26004.5</v>
          </cell>
          <cell r="E67">
            <v>21952.5</v>
          </cell>
          <cell r="F67">
            <v>568</v>
          </cell>
          <cell r="H67">
            <v>19</v>
          </cell>
          <cell r="I67">
            <v>7</v>
          </cell>
          <cell r="J67">
            <v>1.5</v>
          </cell>
          <cell r="L67">
            <v>26023.5</v>
          </cell>
          <cell r="M67">
            <v>21959.5</v>
          </cell>
          <cell r="N67">
            <v>569.5</v>
          </cell>
          <cell r="O67">
            <v>48552.5</v>
          </cell>
          <cell r="Q67">
            <v>0.53598681839246176</v>
          </cell>
          <cell r="R67">
            <v>0.45228361052468979</v>
          </cell>
          <cell r="S67">
            <v>1.1729571082848464E-2</v>
          </cell>
        </row>
        <row r="68">
          <cell r="B68">
            <v>372</v>
          </cell>
          <cell r="C68" t="str">
            <v>Rotherham</v>
          </cell>
          <cell r="D68">
            <v>23142.5</v>
          </cell>
          <cell r="E68">
            <v>20338</v>
          </cell>
          <cell r="F68">
            <v>642</v>
          </cell>
          <cell r="H68">
            <v>17.5</v>
          </cell>
          <cell r="I68">
            <v>4</v>
          </cell>
          <cell r="J68">
            <v>1</v>
          </cell>
          <cell r="L68">
            <v>23160</v>
          </cell>
          <cell r="M68">
            <v>20342</v>
          </cell>
          <cell r="N68">
            <v>643</v>
          </cell>
          <cell r="O68">
            <v>44145</v>
          </cell>
          <cell r="Q68">
            <v>0.52463472646958886</v>
          </cell>
          <cell r="R68">
            <v>0.46079963755804737</v>
          </cell>
          <cell r="S68">
            <v>1.4565635972363801E-2</v>
          </cell>
        </row>
        <row r="69">
          <cell r="B69">
            <v>373</v>
          </cell>
          <cell r="C69" t="str">
            <v>Sheffield</v>
          </cell>
          <cell r="D69">
            <v>41550.5</v>
          </cell>
          <cell r="E69">
            <v>31582</v>
          </cell>
          <cell r="F69">
            <v>820.5</v>
          </cell>
          <cell r="H69">
            <v>2</v>
          </cell>
          <cell r="I69">
            <v>16</v>
          </cell>
          <cell r="J69">
            <v>34</v>
          </cell>
          <cell r="L69">
            <v>41552.5</v>
          </cell>
          <cell r="M69">
            <v>31598</v>
          </cell>
          <cell r="N69">
            <v>854.5</v>
          </cell>
          <cell r="O69">
            <v>74005</v>
          </cell>
          <cell r="Q69">
            <v>0.56148233227484634</v>
          </cell>
          <cell r="R69">
            <v>0.42697115059793256</v>
          </cell>
          <cell r="S69">
            <v>1.1546517127221134E-2</v>
          </cell>
        </row>
        <row r="70">
          <cell r="B70">
            <v>380</v>
          </cell>
          <cell r="C70" t="str">
            <v>Bradford</v>
          </cell>
          <cell r="D70">
            <v>48387</v>
          </cell>
          <cell r="E70">
            <v>34467</v>
          </cell>
          <cell r="F70">
            <v>879.5</v>
          </cell>
          <cell r="H70">
            <v>8</v>
          </cell>
          <cell r="I70">
            <v>23</v>
          </cell>
          <cell r="J70">
            <v>0</v>
          </cell>
          <cell r="L70">
            <v>48395</v>
          </cell>
          <cell r="M70">
            <v>34490</v>
          </cell>
          <cell r="N70">
            <v>879.5</v>
          </cell>
          <cell r="O70">
            <v>83764.5</v>
          </cell>
          <cell r="Q70">
            <v>0.57775071778617437</v>
          </cell>
          <cell r="R70">
            <v>0.4117496075306365</v>
          </cell>
          <cell r="S70">
            <v>1.0499674683189179E-2</v>
          </cell>
        </row>
        <row r="71">
          <cell r="B71">
            <v>381</v>
          </cell>
          <cell r="C71" t="str">
            <v>Calderdale</v>
          </cell>
          <cell r="D71">
            <v>18437</v>
          </cell>
          <cell r="E71">
            <v>15594</v>
          </cell>
          <cell r="F71">
            <v>195</v>
          </cell>
          <cell r="H71">
            <v>3</v>
          </cell>
          <cell r="I71">
            <v>5</v>
          </cell>
          <cell r="J71">
            <v>0</v>
          </cell>
          <cell r="L71">
            <v>18440</v>
          </cell>
          <cell r="M71">
            <v>15599</v>
          </cell>
          <cell r="N71">
            <v>195</v>
          </cell>
          <cell r="O71">
            <v>34234</v>
          </cell>
          <cell r="Q71">
            <v>0.5386457907343577</v>
          </cell>
          <cell r="R71">
            <v>0.45565811766080505</v>
          </cell>
          <cell r="S71">
            <v>5.696091604837296E-3</v>
          </cell>
        </row>
        <row r="72">
          <cell r="B72">
            <v>382</v>
          </cell>
          <cell r="C72" t="str">
            <v>Kirklees</v>
          </cell>
          <cell r="D72">
            <v>34528.5</v>
          </cell>
          <cell r="E72">
            <v>26508</v>
          </cell>
          <cell r="F72">
            <v>646.5</v>
          </cell>
          <cell r="H72">
            <v>8</v>
          </cell>
          <cell r="I72">
            <v>69</v>
          </cell>
          <cell r="J72">
            <v>0</v>
          </cell>
          <cell r="L72">
            <v>34536.5</v>
          </cell>
          <cell r="M72">
            <v>26577</v>
          </cell>
          <cell r="N72">
            <v>646.5</v>
          </cell>
          <cell r="O72">
            <v>61760</v>
          </cell>
          <cell r="Q72">
            <v>0.55920498704663213</v>
          </cell>
          <cell r="R72">
            <v>0.4303270725388601</v>
          </cell>
          <cell r="S72">
            <v>1.0467940414507772E-2</v>
          </cell>
        </row>
        <row r="73">
          <cell r="B73">
            <v>383</v>
          </cell>
          <cell r="C73" t="str">
            <v>Leeds</v>
          </cell>
          <cell r="D73">
            <v>59227.5</v>
          </cell>
          <cell r="E73">
            <v>48059.5</v>
          </cell>
          <cell r="F73">
            <v>879.5</v>
          </cell>
          <cell r="H73">
            <v>3.5</v>
          </cell>
          <cell r="I73">
            <v>30</v>
          </cell>
          <cell r="J73">
            <v>7</v>
          </cell>
          <cell r="L73">
            <v>59231</v>
          </cell>
          <cell r="M73">
            <v>48089.5</v>
          </cell>
          <cell r="N73">
            <v>886.5</v>
          </cell>
          <cell r="O73">
            <v>108207</v>
          </cell>
          <cell r="Q73">
            <v>0.54738602863031038</v>
          </cell>
          <cell r="R73">
            <v>0.44442134057870564</v>
          </cell>
          <cell r="S73">
            <v>8.1926307909839478E-3</v>
          </cell>
        </row>
        <row r="74">
          <cell r="B74">
            <v>384</v>
          </cell>
          <cell r="C74" t="str">
            <v>Wakefield</v>
          </cell>
          <cell r="D74">
            <v>27264</v>
          </cell>
          <cell r="E74">
            <v>22347</v>
          </cell>
          <cell r="F74">
            <v>396</v>
          </cell>
          <cell r="H74">
            <v>0.5</v>
          </cell>
          <cell r="I74">
            <v>15</v>
          </cell>
          <cell r="J74">
            <v>20.5</v>
          </cell>
          <cell r="L74">
            <v>27264.5</v>
          </cell>
          <cell r="M74">
            <v>22362</v>
          </cell>
          <cell r="N74">
            <v>416.5</v>
          </cell>
          <cell r="O74">
            <v>50043</v>
          </cell>
          <cell r="Q74">
            <v>0.54482145354994704</v>
          </cell>
          <cell r="R74">
            <v>0.44685570409447872</v>
          </cell>
          <cell r="S74">
            <v>8.3228423555742059E-3</v>
          </cell>
        </row>
        <row r="75">
          <cell r="B75">
            <v>390</v>
          </cell>
          <cell r="C75" t="str">
            <v>Gateshead</v>
          </cell>
          <cell r="D75">
            <v>15702.5</v>
          </cell>
          <cell r="E75">
            <v>11982.5</v>
          </cell>
          <cell r="F75">
            <v>369.5</v>
          </cell>
          <cell r="H75">
            <v>0</v>
          </cell>
          <cell r="I75">
            <v>0</v>
          </cell>
          <cell r="J75">
            <v>1.5</v>
          </cell>
          <cell r="L75">
            <v>15702.5</v>
          </cell>
          <cell r="M75">
            <v>11982.5</v>
          </cell>
          <cell r="N75">
            <v>371</v>
          </cell>
          <cell r="O75">
            <v>28056</v>
          </cell>
          <cell r="Q75">
            <v>0.55968420302252642</v>
          </cell>
          <cell r="R75">
            <v>0.42709224408326207</v>
          </cell>
          <cell r="S75">
            <v>1.3223552894211578E-2</v>
          </cell>
        </row>
        <row r="76">
          <cell r="B76">
            <v>391</v>
          </cell>
          <cell r="C76" t="str">
            <v>Newcastle upon Tyne</v>
          </cell>
          <cell r="D76">
            <v>19379.5</v>
          </cell>
          <cell r="E76">
            <v>17059</v>
          </cell>
          <cell r="F76">
            <v>448</v>
          </cell>
          <cell r="H76">
            <v>4.5</v>
          </cell>
          <cell r="I76">
            <v>23</v>
          </cell>
          <cell r="J76">
            <v>118</v>
          </cell>
          <cell r="L76">
            <v>19384</v>
          </cell>
          <cell r="M76">
            <v>17082</v>
          </cell>
          <cell r="N76">
            <v>566</v>
          </cell>
          <cell r="O76">
            <v>37032</v>
          </cell>
          <cell r="Q76">
            <v>0.52343918772953124</v>
          </cell>
          <cell r="R76">
            <v>0.46127673363577448</v>
          </cell>
          <cell r="S76">
            <v>1.5284078634694319E-2</v>
          </cell>
        </row>
        <row r="77">
          <cell r="B77">
            <v>392</v>
          </cell>
          <cell r="C77" t="str">
            <v>North Tyneside</v>
          </cell>
          <cell r="D77">
            <v>15313.5</v>
          </cell>
          <cell r="E77">
            <v>13819</v>
          </cell>
          <cell r="F77">
            <v>415.5</v>
          </cell>
          <cell r="H77">
            <v>4</v>
          </cell>
          <cell r="I77">
            <v>8</v>
          </cell>
          <cell r="J77">
            <v>22</v>
          </cell>
          <cell r="L77">
            <v>15317.5</v>
          </cell>
          <cell r="M77">
            <v>13827</v>
          </cell>
          <cell r="N77">
            <v>437.5</v>
          </cell>
          <cell r="O77">
            <v>29582</v>
          </cell>
          <cell r="Q77">
            <v>0.5177979852613076</v>
          </cell>
          <cell r="R77">
            <v>0.46741261577986615</v>
          </cell>
          <cell r="S77">
            <v>1.4789398958826314E-2</v>
          </cell>
        </row>
        <row r="78">
          <cell r="B78">
            <v>393</v>
          </cell>
          <cell r="C78" t="str">
            <v>South Tyneside</v>
          </cell>
          <cell r="D78">
            <v>12460</v>
          </cell>
          <cell r="E78">
            <v>10108</v>
          </cell>
          <cell r="F78">
            <v>505.5</v>
          </cell>
          <cell r="H78">
            <v>9</v>
          </cell>
          <cell r="I78">
            <v>1</v>
          </cell>
          <cell r="J78">
            <v>0</v>
          </cell>
          <cell r="L78">
            <v>12469</v>
          </cell>
          <cell r="M78">
            <v>10109</v>
          </cell>
          <cell r="N78">
            <v>505.5</v>
          </cell>
          <cell r="O78">
            <v>23083.5</v>
          </cell>
          <cell r="Q78">
            <v>0.54016938505859169</v>
          </cell>
          <cell r="R78">
            <v>0.4379318560876817</v>
          </cell>
          <cell r="S78">
            <v>2.1898758853726687E-2</v>
          </cell>
        </row>
        <row r="79">
          <cell r="B79">
            <v>394</v>
          </cell>
          <cell r="C79" t="str">
            <v>Sunderland</v>
          </cell>
          <cell r="D79">
            <v>23807</v>
          </cell>
          <cell r="E79">
            <v>19544.5</v>
          </cell>
          <cell r="F79">
            <v>669</v>
          </cell>
          <cell r="H79">
            <v>2</v>
          </cell>
          <cell r="I79">
            <v>1</v>
          </cell>
          <cell r="J79">
            <v>1</v>
          </cell>
          <cell r="L79">
            <v>23809</v>
          </cell>
          <cell r="M79">
            <v>19545.5</v>
          </cell>
          <cell r="N79">
            <v>670</v>
          </cell>
          <cell r="O79">
            <v>44024.5</v>
          </cell>
          <cell r="Q79">
            <v>0.54081250212949605</v>
          </cell>
          <cell r="R79">
            <v>0.44396869924701021</v>
          </cell>
          <cell r="S79">
            <v>1.5218798623493736E-2</v>
          </cell>
        </row>
        <row r="80">
          <cell r="B80">
            <v>420</v>
          </cell>
          <cell r="C80" t="str">
            <v>Isles of Scilly</v>
          </cell>
          <cell r="D80">
            <v>244</v>
          </cell>
          <cell r="E80">
            <v>0</v>
          </cell>
          <cell r="F80">
            <v>0</v>
          </cell>
          <cell r="H80">
            <v>0</v>
          </cell>
          <cell r="I80">
            <v>0</v>
          </cell>
          <cell r="J80">
            <v>0</v>
          </cell>
          <cell r="L80">
            <v>244</v>
          </cell>
          <cell r="M80">
            <v>0</v>
          </cell>
          <cell r="N80">
            <v>0</v>
          </cell>
          <cell r="O80">
            <v>244</v>
          </cell>
          <cell r="Q80">
            <v>1</v>
          </cell>
          <cell r="R80">
            <v>0</v>
          </cell>
          <cell r="S80">
            <v>0</v>
          </cell>
        </row>
        <row r="81">
          <cell r="B81">
            <v>800</v>
          </cell>
          <cell r="C81" t="str">
            <v>Bath and North East Somerset</v>
          </cell>
          <cell r="D81">
            <v>12142.5</v>
          </cell>
          <cell r="E81">
            <v>12583</v>
          </cell>
          <cell r="F81">
            <v>278.5</v>
          </cell>
          <cell r="H81">
            <v>2</v>
          </cell>
          <cell r="I81">
            <v>0</v>
          </cell>
          <cell r="J81">
            <v>0</v>
          </cell>
          <cell r="L81">
            <v>12144.5</v>
          </cell>
          <cell r="M81">
            <v>12583</v>
          </cell>
          <cell r="N81">
            <v>278.5</v>
          </cell>
          <cell r="O81">
            <v>25006</v>
          </cell>
          <cell r="Q81">
            <v>0.48566344077421419</v>
          </cell>
          <cell r="R81">
            <v>0.50319923218427576</v>
          </cell>
          <cell r="S81">
            <v>1.1137327041510037E-2</v>
          </cell>
        </row>
        <row r="82">
          <cell r="B82">
            <v>801</v>
          </cell>
          <cell r="C82" t="str">
            <v>Bristol, City of</v>
          </cell>
          <cell r="D82">
            <v>29069.5</v>
          </cell>
          <cell r="E82">
            <v>16235.5</v>
          </cell>
          <cell r="F82">
            <v>658.5</v>
          </cell>
          <cell r="H82">
            <v>5</v>
          </cell>
          <cell r="I82">
            <v>0</v>
          </cell>
          <cell r="J82">
            <v>62</v>
          </cell>
          <cell r="L82">
            <v>29074.5</v>
          </cell>
          <cell r="M82">
            <v>16235.5</v>
          </cell>
          <cell r="N82">
            <v>720.5</v>
          </cell>
          <cell r="O82">
            <v>46030.5</v>
          </cell>
          <cell r="Q82">
            <v>0.63163554599667615</v>
          </cell>
          <cell r="R82">
            <v>0.35271178892256222</v>
          </cell>
          <cell r="S82">
            <v>1.5652665080761668E-2</v>
          </cell>
        </row>
        <row r="83">
          <cell r="B83">
            <v>802</v>
          </cell>
          <cell r="C83" t="str">
            <v>North Somerset</v>
          </cell>
          <cell r="D83">
            <v>14816.5</v>
          </cell>
          <cell r="E83">
            <v>12937</v>
          </cell>
          <cell r="F83">
            <v>239</v>
          </cell>
          <cell r="H83">
            <v>3</v>
          </cell>
          <cell r="I83">
            <v>3</v>
          </cell>
          <cell r="J83">
            <v>0</v>
          </cell>
          <cell r="L83">
            <v>14819.5</v>
          </cell>
          <cell r="M83">
            <v>12940</v>
          </cell>
          <cell r="N83">
            <v>239</v>
          </cell>
          <cell r="O83">
            <v>27998.5</v>
          </cell>
          <cell r="Q83">
            <v>0.52929621229708734</v>
          </cell>
          <cell r="R83">
            <v>0.46216761612229229</v>
          </cell>
          <cell r="S83">
            <v>8.5361715806203907E-3</v>
          </cell>
        </row>
        <row r="84">
          <cell r="B84">
            <v>803</v>
          </cell>
          <cell r="C84" t="str">
            <v>South Gloucestershire</v>
          </cell>
          <cell r="D84">
            <v>22497</v>
          </cell>
          <cell r="E84">
            <v>16985.5</v>
          </cell>
          <cell r="F84">
            <v>288.5</v>
          </cell>
          <cell r="H84">
            <v>1</v>
          </cell>
          <cell r="I84">
            <v>0</v>
          </cell>
          <cell r="J84">
            <v>0</v>
          </cell>
          <cell r="L84">
            <v>22498</v>
          </cell>
          <cell r="M84">
            <v>16985.5</v>
          </cell>
          <cell r="N84">
            <v>288.5</v>
          </cell>
          <cell r="O84">
            <v>39772</v>
          </cell>
          <cell r="Q84">
            <v>0.56567434375942871</v>
          </cell>
          <cell r="R84">
            <v>0.42707180931308458</v>
          </cell>
          <cell r="S84">
            <v>7.2538469274866738E-3</v>
          </cell>
        </row>
        <row r="85">
          <cell r="B85">
            <v>805</v>
          </cell>
          <cell r="C85" t="str">
            <v>Hartlepool</v>
          </cell>
          <cell r="D85">
            <v>8732.5</v>
          </cell>
          <cell r="E85">
            <v>6524</v>
          </cell>
          <cell r="F85">
            <v>138</v>
          </cell>
          <cell r="H85">
            <v>2</v>
          </cell>
          <cell r="I85">
            <v>0</v>
          </cell>
          <cell r="J85">
            <v>3</v>
          </cell>
          <cell r="L85">
            <v>8734.5</v>
          </cell>
          <cell r="M85">
            <v>6524</v>
          </cell>
          <cell r="N85">
            <v>141</v>
          </cell>
          <cell r="O85">
            <v>15399.5</v>
          </cell>
          <cell r="Q85">
            <v>0.56719374005649537</v>
          </cell>
          <cell r="R85">
            <v>0.42365011851034123</v>
          </cell>
          <cell r="S85">
            <v>9.1561414331634144E-3</v>
          </cell>
        </row>
        <row r="86">
          <cell r="B86">
            <v>806</v>
          </cell>
          <cell r="C86" t="str">
            <v>Middlesbrough</v>
          </cell>
          <cell r="D86">
            <v>13102.5</v>
          </cell>
          <cell r="E86">
            <v>5649</v>
          </cell>
          <cell r="F86">
            <v>425</v>
          </cell>
          <cell r="H86">
            <v>33</v>
          </cell>
          <cell r="I86">
            <v>1</v>
          </cell>
          <cell r="J86">
            <v>1</v>
          </cell>
          <cell r="L86">
            <v>13135.5</v>
          </cell>
          <cell r="M86">
            <v>5650</v>
          </cell>
          <cell r="N86">
            <v>426</v>
          </cell>
          <cell r="O86">
            <v>19211.5</v>
          </cell>
          <cell r="Q86">
            <v>0.68373109856075787</v>
          </cell>
          <cell r="R86">
            <v>0.294094682872238</v>
          </cell>
          <cell r="S86">
            <v>2.2174218567004137E-2</v>
          </cell>
        </row>
        <row r="87">
          <cell r="B87">
            <v>807</v>
          </cell>
          <cell r="C87" t="str">
            <v>Redcar and Cleveland</v>
          </cell>
          <cell r="D87">
            <v>12690</v>
          </cell>
          <cell r="E87">
            <v>10122</v>
          </cell>
          <cell r="F87">
            <v>228</v>
          </cell>
          <cell r="H87">
            <v>4</v>
          </cell>
          <cell r="I87">
            <v>0</v>
          </cell>
          <cell r="J87">
            <v>0</v>
          </cell>
          <cell r="L87">
            <v>12694</v>
          </cell>
          <cell r="M87">
            <v>10122</v>
          </cell>
          <cell r="N87">
            <v>228</v>
          </cell>
          <cell r="O87">
            <v>23044</v>
          </cell>
          <cell r="Q87">
            <v>0.55085922582884916</v>
          </cell>
          <cell r="R87">
            <v>0.43924665856622114</v>
          </cell>
          <cell r="S87">
            <v>9.8941156049297003E-3</v>
          </cell>
        </row>
        <row r="88">
          <cell r="B88">
            <v>808</v>
          </cell>
          <cell r="C88" t="str">
            <v>Stockton-on-Tees</v>
          </cell>
          <cell r="D88">
            <v>16457.5</v>
          </cell>
          <cell r="E88">
            <v>12743</v>
          </cell>
          <cell r="F88">
            <v>513</v>
          </cell>
          <cell r="H88">
            <v>4</v>
          </cell>
          <cell r="I88">
            <v>4</v>
          </cell>
          <cell r="J88">
            <v>1</v>
          </cell>
          <cell r="L88">
            <v>16461.5</v>
          </cell>
          <cell r="M88">
            <v>12747</v>
          </cell>
          <cell r="N88">
            <v>514</v>
          </cell>
          <cell r="O88">
            <v>29722.5</v>
          </cell>
          <cell r="Q88">
            <v>0.55383968374127346</v>
          </cell>
          <cell r="R88">
            <v>0.42886701993439313</v>
          </cell>
          <cell r="S88">
            <v>1.7293296324333417E-2</v>
          </cell>
        </row>
        <row r="89">
          <cell r="B89">
            <v>810</v>
          </cell>
          <cell r="C89" t="str">
            <v>Kingston Upon Hull, City of</v>
          </cell>
          <cell r="D89">
            <v>21691</v>
          </cell>
          <cell r="E89">
            <v>15941</v>
          </cell>
          <cell r="F89">
            <v>564.5</v>
          </cell>
          <cell r="H89">
            <v>0</v>
          </cell>
          <cell r="I89">
            <v>1</v>
          </cell>
          <cell r="J89">
            <v>1</v>
          </cell>
          <cell r="L89">
            <v>21691</v>
          </cell>
          <cell r="M89">
            <v>15942</v>
          </cell>
          <cell r="N89">
            <v>565.5</v>
          </cell>
          <cell r="O89">
            <v>38198.5</v>
          </cell>
          <cell r="Q89">
            <v>0.56784952288702439</v>
          </cell>
          <cell r="R89">
            <v>0.41734623087294004</v>
          </cell>
          <cell r="S89">
            <v>1.4804246240035604E-2</v>
          </cell>
        </row>
        <row r="90">
          <cell r="B90">
            <v>811</v>
          </cell>
          <cell r="C90" t="str">
            <v>East Riding of Yorkshire</v>
          </cell>
          <cell r="D90">
            <v>25614</v>
          </cell>
          <cell r="E90">
            <v>23581</v>
          </cell>
          <cell r="F90">
            <v>215.5</v>
          </cell>
          <cell r="H90">
            <v>5.5</v>
          </cell>
          <cell r="I90">
            <v>0</v>
          </cell>
          <cell r="J90">
            <v>1</v>
          </cell>
          <cell r="L90">
            <v>25619.5</v>
          </cell>
          <cell r="M90">
            <v>23581</v>
          </cell>
          <cell r="N90">
            <v>216.5</v>
          </cell>
          <cell r="O90">
            <v>49417</v>
          </cell>
          <cell r="Q90">
            <v>0.51843495153489694</v>
          </cell>
          <cell r="R90">
            <v>0.47718396503227634</v>
          </cell>
          <cell r="S90">
            <v>4.3810834328267597E-3</v>
          </cell>
        </row>
        <row r="91">
          <cell r="B91">
            <v>812</v>
          </cell>
          <cell r="C91" t="str">
            <v>North East Lincolnshire</v>
          </cell>
          <cell r="D91">
            <v>14049</v>
          </cell>
          <cell r="E91">
            <v>11263</v>
          </cell>
          <cell r="F91">
            <v>245</v>
          </cell>
          <cell r="H91">
            <v>0</v>
          </cell>
          <cell r="I91">
            <v>0</v>
          </cell>
          <cell r="J91">
            <v>0</v>
          </cell>
          <cell r="L91">
            <v>14049</v>
          </cell>
          <cell r="M91">
            <v>11263</v>
          </cell>
          <cell r="N91">
            <v>245</v>
          </cell>
          <cell r="O91">
            <v>25557</v>
          </cell>
          <cell r="Q91">
            <v>0.54971240755957274</v>
          </cell>
          <cell r="R91">
            <v>0.44070117775951795</v>
          </cell>
          <cell r="S91">
            <v>9.5864146809093408E-3</v>
          </cell>
        </row>
        <row r="92">
          <cell r="B92">
            <v>813</v>
          </cell>
          <cell r="C92" t="str">
            <v>North Lincolnshire</v>
          </cell>
          <cell r="D92">
            <v>13561</v>
          </cell>
          <cell r="E92">
            <v>10784.5</v>
          </cell>
          <cell r="F92">
            <v>199</v>
          </cell>
          <cell r="H92">
            <v>0</v>
          </cell>
          <cell r="I92">
            <v>1</v>
          </cell>
          <cell r="J92">
            <v>0</v>
          </cell>
          <cell r="L92">
            <v>13561</v>
          </cell>
          <cell r="M92">
            <v>10785.5</v>
          </cell>
          <cell r="N92">
            <v>199</v>
          </cell>
          <cell r="O92">
            <v>24545.5</v>
          </cell>
          <cell r="Q92">
            <v>0.55248416206636652</v>
          </cell>
          <cell r="R92">
            <v>0.43940844553991565</v>
          </cell>
          <cell r="S92">
            <v>8.107392393717789E-3</v>
          </cell>
        </row>
        <row r="93">
          <cell r="B93">
            <v>815</v>
          </cell>
          <cell r="C93" t="str">
            <v>North Yorkshire</v>
          </cell>
          <cell r="D93">
            <v>44228.5</v>
          </cell>
          <cell r="E93">
            <v>42074.5</v>
          </cell>
          <cell r="F93">
            <v>665</v>
          </cell>
          <cell r="H93">
            <v>6.5</v>
          </cell>
          <cell r="I93">
            <v>2</v>
          </cell>
          <cell r="J93">
            <v>46</v>
          </cell>
          <cell r="L93">
            <v>44235</v>
          </cell>
          <cell r="M93">
            <v>42076.5</v>
          </cell>
          <cell r="N93">
            <v>711</v>
          </cell>
          <cell r="O93">
            <v>87022.5</v>
          </cell>
          <cell r="Q93">
            <v>0.50831681461690947</v>
          </cell>
          <cell r="R93">
            <v>0.48351288459881064</v>
          </cell>
          <cell r="S93">
            <v>8.1703007842799276E-3</v>
          </cell>
        </row>
        <row r="94">
          <cell r="B94">
            <v>816</v>
          </cell>
          <cell r="C94" t="str">
            <v>York</v>
          </cell>
          <cell r="D94">
            <v>13193</v>
          </cell>
          <cell r="E94">
            <v>10328</v>
          </cell>
          <cell r="F94">
            <v>202.5</v>
          </cell>
          <cell r="H94">
            <v>25</v>
          </cell>
          <cell r="I94">
            <v>2</v>
          </cell>
          <cell r="J94">
            <v>18</v>
          </cell>
          <cell r="L94">
            <v>13218</v>
          </cell>
          <cell r="M94">
            <v>10330</v>
          </cell>
          <cell r="N94">
            <v>220.5</v>
          </cell>
          <cell r="O94">
            <v>23768.5</v>
          </cell>
          <cell r="Q94">
            <v>0.5561141847403076</v>
          </cell>
          <cell r="R94">
            <v>0.4346088310158403</v>
          </cell>
          <cell r="S94">
            <v>9.2769842438521575E-3</v>
          </cell>
        </row>
        <row r="95">
          <cell r="B95">
            <v>820</v>
          </cell>
          <cell r="C95" t="str">
            <v>Bedfordshire</v>
          </cell>
          <cell r="D95">
            <v>23852.5</v>
          </cell>
          <cell r="E95">
            <v>37759.5</v>
          </cell>
          <cell r="F95">
            <v>921.5</v>
          </cell>
          <cell r="H95">
            <v>5</v>
          </cell>
          <cell r="I95">
            <v>16</v>
          </cell>
          <cell r="J95">
            <v>1</v>
          </cell>
          <cell r="L95">
            <v>23857.5</v>
          </cell>
          <cell r="M95">
            <v>37775.5</v>
          </cell>
          <cell r="N95">
            <v>922.5</v>
          </cell>
          <cell r="O95">
            <v>62555.5</v>
          </cell>
          <cell r="Q95">
            <v>0.38138133337596214</v>
          </cell>
          <cell r="R95">
            <v>0.60387176187545455</v>
          </cell>
          <cell r="S95">
            <v>1.4746904748583258E-2</v>
          </cell>
        </row>
        <row r="96">
          <cell r="B96">
            <v>821</v>
          </cell>
          <cell r="C96" t="str">
            <v>Luton</v>
          </cell>
          <cell r="D96">
            <v>18176.5</v>
          </cell>
          <cell r="E96">
            <v>12284</v>
          </cell>
          <cell r="F96">
            <v>256.5</v>
          </cell>
          <cell r="H96">
            <v>2</v>
          </cell>
          <cell r="I96">
            <v>1</v>
          </cell>
          <cell r="J96">
            <v>0</v>
          </cell>
          <cell r="L96">
            <v>18178.5</v>
          </cell>
          <cell r="M96">
            <v>12285</v>
          </cell>
          <cell r="N96">
            <v>256.5</v>
          </cell>
          <cell r="O96">
            <v>30720</v>
          </cell>
          <cell r="Q96">
            <v>0.59174804687500004</v>
          </cell>
          <cell r="R96">
            <v>0.39990234375</v>
          </cell>
          <cell r="S96">
            <v>8.3496093750000007E-3</v>
          </cell>
        </row>
        <row r="97">
          <cell r="B97">
            <v>825</v>
          </cell>
          <cell r="C97" t="str">
            <v>Buckinghamshire</v>
          </cell>
          <cell r="D97">
            <v>38622.5</v>
          </cell>
          <cell r="E97">
            <v>34810</v>
          </cell>
          <cell r="F97">
            <v>1001</v>
          </cell>
          <cell r="H97">
            <v>1</v>
          </cell>
          <cell r="I97">
            <v>7</v>
          </cell>
          <cell r="J97">
            <v>0</v>
          </cell>
          <cell r="L97">
            <v>38623.5</v>
          </cell>
          <cell r="M97">
            <v>34817</v>
          </cell>
          <cell r="N97">
            <v>1001</v>
          </cell>
          <cell r="O97">
            <v>74441.5</v>
          </cell>
          <cell r="Q97">
            <v>0.51884365575653368</v>
          </cell>
          <cell r="R97">
            <v>0.46770954373568507</v>
          </cell>
          <cell r="S97">
            <v>1.3446800507781277E-2</v>
          </cell>
        </row>
        <row r="98">
          <cell r="B98">
            <v>826</v>
          </cell>
          <cell r="C98" t="str">
            <v>Milton Keynes</v>
          </cell>
          <cell r="D98">
            <v>22146.5</v>
          </cell>
          <cell r="E98">
            <v>13115</v>
          </cell>
          <cell r="F98">
            <v>529</v>
          </cell>
          <cell r="H98">
            <v>0</v>
          </cell>
          <cell r="I98">
            <v>2</v>
          </cell>
          <cell r="J98">
            <v>2</v>
          </cell>
          <cell r="L98">
            <v>22146.5</v>
          </cell>
          <cell r="M98">
            <v>13117</v>
          </cell>
          <cell r="N98">
            <v>531</v>
          </cell>
          <cell r="O98">
            <v>35794.5</v>
          </cell>
          <cell r="Q98">
            <v>0.61871237201245999</v>
          </cell>
          <cell r="R98">
            <v>0.36645294668175277</v>
          </cell>
          <cell r="S98">
            <v>1.4834681305787202E-2</v>
          </cell>
        </row>
        <row r="99">
          <cell r="B99">
            <v>830</v>
          </cell>
          <cell r="C99" t="str">
            <v>Derbyshire</v>
          </cell>
          <cell r="D99">
            <v>61680</v>
          </cell>
          <cell r="E99">
            <v>50862.5</v>
          </cell>
          <cell r="F99">
            <v>729</v>
          </cell>
          <cell r="H99">
            <v>17</v>
          </cell>
          <cell r="I99">
            <v>1</v>
          </cell>
          <cell r="J99">
            <v>0</v>
          </cell>
          <cell r="L99">
            <v>61697</v>
          </cell>
          <cell r="M99">
            <v>50863.5</v>
          </cell>
          <cell r="N99">
            <v>729</v>
          </cell>
          <cell r="O99">
            <v>113289.5</v>
          </cell>
          <cell r="Q99">
            <v>0.54459592460024975</v>
          </cell>
          <cell r="R99">
            <v>0.44896923368891206</v>
          </cell>
          <cell r="S99">
            <v>6.4348417108381628E-3</v>
          </cell>
        </row>
        <row r="100">
          <cell r="B100">
            <v>831</v>
          </cell>
          <cell r="C100" t="str">
            <v>Derby</v>
          </cell>
          <cell r="D100">
            <v>20855</v>
          </cell>
          <cell r="E100">
            <v>15629.5</v>
          </cell>
          <cell r="F100">
            <v>361.5</v>
          </cell>
          <cell r="H100">
            <v>0.5</v>
          </cell>
          <cell r="I100">
            <v>8</v>
          </cell>
          <cell r="J100">
            <v>0</v>
          </cell>
          <cell r="L100">
            <v>20855.5</v>
          </cell>
          <cell r="M100">
            <v>15637.5</v>
          </cell>
          <cell r="N100">
            <v>361.5</v>
          </cell>
          <cell r="O100">
            <v>36854.5</v>
          </cell>
          <cell r="Q100">
            <v>0.56588747642757331</v>
          </cell>
          <cell r="R100">
            <v>0.42430368069028207</v>
          </cell>
          <cell r="S100">
            <v>9.8088428821446506E-3</v>
          </cell>
        </row>
        <row r="101">
          <cell r="B101">
            <v>835</v>
          </cell>
          <cell r="C101" t="str">
            <v>Dorset</v>
          </cell>
          <cell r="D101">
            <v>24475.5</v>
          </cell>
          <cell r="E101">
            <v>30626</v>
          </cell>
          <cell r="F101">
            <v>550.5</v>
          </cell>
          <cell r="H101">
            <v>4</v>
          </cell>
          <cell r="I101">
            <v>20</v>
          </cell>
          <cell r="J101">
            <v>0</v>
          </cell>
          <cell r="L101">
            <v>24479.5</v>
          </cell>
          <cell r="M101">
            <v>30646</v>
          </cell>
          <cell r="N101">
            <v>550.5</v>
          </cell>
          <cell r="O101">
            <v>55676</v>
          </cell>
          <cell r="Q101">
            <v>0.43967777857604712</v>
          </cell>
          <cell r="R101">
            <v>0.55043465766218835</v>
          </cell>
          <cell r="S101">
            <v>9.8875637617644938E-3</v>
          </cell>
        </row>
        <row r="102">
          <cell r="B102">
            <v>836</v>
          </cell>
          <cell r="C102" t="str">
            <v>Poole</v>
          </cell>
          <cell r="D102">
            <v>10477.5</v>
          </cell>
          <cell r="E102">
            <v>8558</v>
          </cell>
          <cell r="F102">
            <v>198</v>
          </cell>
          <cell r="H102">
            <v>0</v>
          </cell>
          <cell r="I102">
            <v>1</v>
          </cell>
          <cell r="J102">
            <v>0</v>
          </cell>
          <cell r="L102">
            <v>10477.5</v>
          </cell>
          <cell r="M102">
            <v>8559</v>
          </cell>
          <cell r="N102">
            <v>198</v>
          </cell>
          <cell r="O102">
            <v>19234.5</v>
          </cell>
          <cell r="Q102">
            <v>0.54472432348124467</v>
          </cell>
          <cell r="R102">
            <v>0.44498167355533025</v>
          </cell>
          <cell r="S102">
            <v>1.0294002963425095E-2</v>
          </cell>
        </row>
        <row r="103">
          <cell r="B103">
            <v>837</v>
          </cell>
          <cell r="C103" t="str">
            <v>Bournemouth</v>
          </cell>
          <cell r="D103">
            <v>10579</v>
          </cell>
          <cell r="E103">
            <v>9908</v>
          </cell>
          <cell r="F103">
            <v>217</v>
          </cell>
          <cell r="H103">
            <v>2.5</v>
          </cell>
          <cell r="I103">
            <v>0</v>
          </cell>
          <cell r="J103">
            <v>0.5</v>
          </cell>
          <cell r="L103">
            <v>10581.5</v>
          </cell>
          <cell r="M103">
            <v>9908</v>
          </cell>
          <cell r="N103">
            <v>217.5</v>
          </cell>
          <cell r="O103">
            <v>20707</v>
          </cell>
          <cell r="Q103">
            <v>0.51101076930506595</v>
          </cell>
          <cell r="R103">
            <v>0.47848553629207513</v>
          </cell>
          <cell r="S103">
            <v>1.0503694402858936E-2</v>
          </cell>
        </row>
        <row r="104">
          <cell r="B104">
            <v>840</v>
          </cell>
          <cell r="C104" t="str">
            <v>Durham</v>
          </cell>
          <cell r="D104">
            <v>40339</v>
          </cell>
          <cell r="E104">
            <v>32693</v>
          </cell>
          <cell r="F104">
            <v>1071</v>
          </cell>
          <cell r="H104">
            <v>1</v>
          </cell>
          <cell r="I104">
            <v>1</v>
          </cell>
          <cell r="J104">
            <v>0</v>
          </cell>
          <cell r="L104">
            <v>40340</v>
          </cell>
          <cell r="M104">
            <v>32694</v>
          </cell>
          <cell r="N104">
            <v>1071</v>
          </cell>
          <cell r="O104">
            <v>74105</v>
          </cell>
          <cell r="Q104">
            <v>0.5443627285608259</v>
          </cell>
          <cell r="R104">
            <v>0.44118480534376897</v>
          </cell>
          <cell r="S104">
            <v>1.4452466095405169E-2</v>
          </cell>
        </row>
        <row r="105">
          <cell r="B105">
            <v>841</v>
          </cell>
          <cell r="C105" t="str">
            <v>Darlington</v>
          </cell>
          <cell r="D105">
            <v>8561.5</v>
          </cell>
          <cell r="E105">
            <v>6293</v>
          </cell>
          <cell r="F105">
            <v>209.5</v>
          </cell>
          <cell r="H105">
            <v>0</v>
          </cell>
          <cell r="I105">
            <v>0</v>
          </cell>
          <cell r="J105">
            <v>0</v>
          </cell>
          <cell r="L105">
            <v>8561.5</v>
          </cell>
          <cell r="M105">
            <v>6293</v>
          </cell>
          <cell r="N105">
            <v>209.5</v>
          </cell>
          <cell r="O105">
            <v>15064</v>
          </cell>
          <cell r="Q105">
            <v>0.56834174190122144</v>
          </cell>
          <cell r="R105">
            <v>0.41775092936802977</v>
          </cell>
          <cell r="S105">
            <v>1.3907328730748805E-2</v>
          </cell>
        </row>
        <row r="106">
          <cell r="B106">
            <v>845</v>
          </cell>
          <cell r="C106" t="str">
            <v>East Sussex</v>
          </cell>
          <cell r="D106">
            <v>35882</v>
          </cell>
          <cell r="E106">
            <v>28811</v>
          </cell>
          <cell r="F106">
            <v>819</v>
          </cell>
          <cell r="H106">
            <v>13</v>
          </cell>
          <cell r="I106">
            <v>4</v>
          </cell>
          <cell r="J106">
            <v>1</v>
          </cell>
          <cell r="L106">
            <v>35895</v>
          </cell>
          <cell r="M106">
            <v>28815</v>
          </cell>
          <cell r="N106">
            <v>820</v>
          </cell>
          <cell r="O106">
            <v>65530</v>
          </cell>
          <cell r="Q106">
            <v>0.54776438272546923</v>
          </cell>
          <cell r="R106">
            <v>0.43972226461162828</v>
          </cell>
          <cell r="S106">
            <v>1.2513352662902488E-2</v>
          </cell>
        </row>
        <row r="107">
          <cell r="B107">
            <v>846</v>
          </cell>
          <cell r="C107" t="str">
            <v>Brighton and Hove</v>
          </cell>
          <cell r="D107">
            <v>16407</v>
          </cell>
          <cell r="E107">
            <v>12184</v>
          </cell>
          <cell r="F107">
            <v>523.5</v>
          </cell>
          <cell r="H107">
            <v>12</v>
          </cell>
          <cell r="I107">
            <v>30</v>
          </cell>
          <cell r="J107">
            <v>65.5</v>
          </cell>
          <cell r="L107">
            <v>16419</v>
          </cell>
          <cell r="M107">
            <v>12214</v>
          </cell>
          <cell r="N107">
            <v>589</v>
          </cell>
          <cell r="O107">
            <v>29222</v>
          </cell>
          <cell r="Q107">
            <v>0.56187119293682841</v>
          </cell>
          <cell r="R107">
            <v>0.41797276024912738</v>
          </cell>
          <cell r="S107">
            <v>2.0156046814044214E-2</v>
          </cell>
        </row>
        <row r="108">
          <cell r="B108">
            <v>850</v>
          </cell>
          <cell r="C108" t="str">
            <v>Hampshire</v>
          </cell>
          <cell r="D108">
            <v>97962.5</v>
          </cell>
          <cell r="E108">
            <v>72637.5</v>
          </cell>
          <cell r="F108">
            <v>2242.5</v>
          </cell>
          <cell r="H108">
            <v>3</v>
          </cell>
          <cell r="I108">
            <v>8</v>
          </cell>
          <cell r="J108">
            <v>2</v>
          </cell>
          <cell r="L108">
            <v>97965.5</v>
          </cell>
          <cell r="M108">
            <v>72645.5</v>
          </cell>
          <cell r="N108">
            <v>2244.5</v>
          </cell>
          <cell r="O108">
            <v>172855.5</v>
          </cell>
          <cell r="Q108">
            <v>0.56674794843091481</v>
          </cell>
          <cell r="R108">
            <v>0.42026721741570272</v>
          </cell>
          <cell r="S108">
            <v>1.298483415338245E-2</v>
          </cell>
        </row>
        <row r="109">
          <cell r="B109">
            <v>851</v>
          </cell>
          <cell r="C109" t="str">
            <v>Portsmouth</v>
          </cell>
          <cell r="D109">
            <v>14149.5</v>
          </cell>
          <cell r="E109">
            <v>9861.5</v>
          </cell>
          <cell r="F109">
            <v>433.5</v>
          </cell>
          <cell r="H109">
            <v>9</v>
          </cell>
          <cell r="I109">
            <v>80</v>
          </cell>
          <cell r="J109">
            <v>0</v>
          </cell>
          <cell r="L109">
            <v>14158.5</v>
          </cell>
          <cell r="M109">
            <v>9941.5</v>
          </cell>
          <cell r="N109">
            <v>433.5</v>
          </cell>
          <cell r="O109">
            <v>24533.5</v>
          </cell>
          <cell r="Q109">
            <v>0.57710885116269595</v>
          </cell>
          <cell r="R109">
            <v>0.40522143191962012</v>
          </cell>
          <cell r="S109">
            <v>1.7669716917683983E-2</v>
          </cell>
        </row>
        <row r="110">
          <cell r="B110">
            <v>852</v>
          </cell>
          <cell r="C110" t="str">
            <v>Southampton</v>
          </cell>
          <cell r="D110">
            <v>16072.5</v>
          </cell>
          <cell r="E110">
            <v>11921.5</v>
          </cell>
          <cell r="F110">
            <v>336.5</v>
          </cell>
          <cell r="H110">
            <v>3.5</v>
          </cell>
          <cell r="I110">
            <v>40.5</v>
          </cell>
          <cell r="J110">
            <v>0</v>
          </cell>
          <cell r="L110">
            <v>16076</v>
          </cell>
          <cell r="M110">
            <v>11962</v>
          </cell>
          <cell r="N110">
            <v>336.5</v>
          </cell>
          <cell r="O110">
            <v>28374.5</v>
          </cell>
          <cell r="Q110">
            <v>0.56656504960439835</v>
          </cell>
          <cell r="R110">
            <v>0.42157571058520854</v>
          </cell>
          <cell r="S110">
            <v>1.1859239810393135E-2</v>
          </cell>
        </row>
        <row r="111">
          <cell r="B111">
            <v>855</v>
          </cell>
          <cell r="C111" t="str">
            <v>Leicestershire</v>
          </cell>
          <cell r="D111">
            <v>48943</v>
          </cell>
          <cell r="E111">
            <v>46988</v>
          </cell>
          <cell r="F111">
            <v>542</v>
          </cell>
          <cell r="H111">
            <v>1</v>
          </cell>
          <cell r="I111">
            <v>6</v>
          </cell>
          <cell r="J111">
            <v>1</v>
          </cell>
          <cell r="L111">
            <v>48944</v>
          </cell>
          <cell r="M111">
            <v>46994</v>
          </cell>
          <cell r="N111">
            <v>543</v>
          </cell>
          <cell r="O111">
            <v>96481</v>
          </cell>
          <cell r="Q111">
            <v>0.50729159109047373</v>
          </cell>
          <cell r="R111">
            <v>0.48708035779065306</v>
          </cell>
          <cell r="S111">
            <v>5.6280511188731459E-3</v>
          </cell>
        </row>
        <row r="112">
          <cell r="B112">
            <v>856</v>
          </cell>
          <cell r="C112" t="str">
            <v>Leicester</v>
          </cell>
          <cell r="D112">
            <v>27129</v>
          </cell>
          <cell r="E112">
            <v>17879.5</v>
          </cell>
          <cell r="F112">
            <v>754</v>
          </cell>
          <cell r="H112">
            <v>4.5</v>
          </cell>
          <cell r="I112">
            <v>2</v>
          </cell>
          <cell r="J112">
            <v>125</v>
          </cell>
          <cell r="L112">
            <v>27133.5</v>
          </cell>
          <cell r="M112">
            <v>17881.5</v>
          </cell>
          <cell r="N112">
            <v>879</v>
          </cell>
          <cell r="O112">
            <v>45894</v>
          </cell>
          <cell r="Q112">
            <v>0.59122107465028106</v>
          </cell>
          <cell r="R112">
            <v>0.38962609491436789</v>
          </cell>
          <cell r="S112">
            <v>1.9152830435351025E-2</v>
          </cell>
        </row>
        <row r="113">
          <cell r="B113">
            <v>857</v>
          </cell>
          <cell r="C113" t="str">
            <v>Rutland</v>
          </cell>
          <cell r="D113">
            <v>2482</v>
          </cell>
          <cell r="E113">
            <v>2357</v>
          </cell>
          <cell r="F113">
            <v>17</v>
          </cell>
          <cell r="H113">
            <v>0</v>
          </cell>
          <cell r="I113">
            <v>0</v>
          </cell>
          <cell r="J113">
            <v>1</v>
          </cell>
          <cell r="L113">
            <v>2482</v>
          </cell>
          <cell r="M113">
            <v>2357</v>
          </cell>
          <cell r="N113">
            <v>18</v>
          </cell>
          <cell r="O113">
            <v>4857</v>
          </cell>
          <cell r="Q113">
            <v>0.51101502985381919</v>
          </cell>
          <cell r="R113">
            <v>0.48527897879349391</v>
          </cell>
          <cell r="S113">
            <v>3.7059913526868438E-3</v>
          </cell>
        </row>
        <row r="114">
          <cell r="B114">
            <v>860</v>
          </cell>
          <cell r="C114" t="str">
            <v>Staffordshire</v>
          </cell>
          <cell r="D114">
            <v>63497.5</v>
          </cell>
          <cell r="E114">
            <v>61376.5</v>
          </cell>
          <cell r="F114">
            <v>1977.5</v>
          </cell>
          <cell r="H114">
            <v>21</v>
          </cell>
          <cell r="I114">
            <v>5</v>
          </cell>
          <cell r="J114">
            <v>18.5</v>
          </cell>
          <cell r="L114">
            <v>63518.5</v>
          </cell>
          <cell r="M114">
            <v>61381.5</v>
          </cell>
          <cell r="N114">
            <v>1996</v>
          </cell>
          <cell r="O114">
            <v>126896</v>
          </cell>
          <cell r="Q114">
            <v>0.50055557306770904</v>
          </cell>
          <cell r="R114">
            <v>0.48371501071743789</v>
          </cell>
          <cell r="S114">
            <v>1.5729416214853107E-2</v>
          </cell>
        </row>
        <row r="115">
          <cell r="B115">
            <v>861</v>
          </cell>
          <cell r="C115" t="str">
            <v>Stoke-on-Trent</v>
          </cell>
          <cell r="D115">
            <v>21053</v>
          </cell>
          <cell r="E115">
            <v>14950</v>
          </cell>
          <cell r="F115">
            <v>522</v>
          </cell>
          <cell r="H115">
            <v>0</v>
          </cell>
          <cell r="I115">
            <v>14</v>
          </cell>
          <cell r="J115">
            <v>1</v>
          </cell>
          <cell r="L115">
            <v>21053</v>
          </cell>
          <cell r="M115">
            <v>14964</v>
          </cell>
          <cell r="N115">
            <v>523</v>
          </cell>
          <cell r="O115">
            <v>36540</v>
          </cell>
          <cell r="Q115">
            <v>0.57616310892172962</v>
          </cell>
          <cell r="R115">
            <v>0.40952380952380951</v>
          </cell>
          <cell r="S115">
            <v>1.4313081554460864E-2</v>
          </cell>
        </row>
        <row r="116">
          <cell r="B116">
            <v>865</v>
          </cell>
          <cell r="C116" t="str">
            <v>Wiltshire</v>
          </cell>
          <cell r="D116">
            <v>35695.5</v>
          </cell>
          <cell r="E116">
            <v>29178.5</v>
          </cell>
          <cell r="F116">
            <v>459.5</v>
          </cell>
          <cell r="H116">
            <v>2</v>
          </cell>
          <cell r="I116">
            <v>1</v>
          </cell>
          <cell r="J116">
            <v>1</v>
          </cell>
          <cell r="L116">
            <v>35697.5</v>
          </cell>
          <cell r="M116">
            <v>29179.5</v>
          </cell>
          <cell r="N116">
            <v>460.5</v>
          </cell>
          <cell r="O116">
            <v>65337.5</v>
          </cell>
          <cell r="Q116">
            <v>0.54635546202410556</v>
          </cell>
          <cell r="R116">
            <v>0.44659651807920414</v>
          </cell>
          <cell r="S116">
            <v>7.048019896690262E-3</v>
          </cell>
        </row>
        <row r="117">
          <cell r="B117">
            <v>866</v>
          </cell>
          <cell r="C117" t="str">
            <v>Swindon</v>
          </cell>
          <cell r="D117">
            <v>16556</v>
          </cell>
          <cell r="E117">
            <v>11477</v>
          </cell>
          <cell r="F117">
            <v>397</v>
          </cell>
          <cell r="H117">
            <v>2.5</v>
          </cell>
          <cell r="I117">
            <v>0</v>
          </cell>
          <cell r="J117">
            <v>0</v>
          </cell>
          <cell r="L117">
            <v>16558.5</v>
          </cell>
          <cell r="M117">
            <v>11477</v>
          </cell>
          <cell r="N117">
            <v>397</v>
          </cell>
          <cell r="O117">
            <v>28432.5</v>
          </cell>
          <cell r="Q117">
            <v>0.58237931944078081</v>
          </cell>
          <cell r="R117">
            <v>0.40365778598434887</v>
          </cell>
          <cell r="S117">
            <v>1.3962894574870308E-2</v>
          </cell>
        </row>
        <row r="118">
          <cell r="B118">
            <v>867</v>
          </cell>
          <cell r="C118" t="str">
            <v>Bracknell Forest</v>
          </cell>
          <cell r="D118">
            <v>8425.5</v>
          </cell>
          <cell r="E118">
            <v>6099</v>
          </cell>
          <cell r="F118">
            <v>179.5</v>
          </cell>
          <cell r="H118">
            <v>0</v>
          </cell>
          <cell r="I118">
            <v>6</v>
          </cell>
          <cell r="J118">
            <v>0</v>
          </cell>
          <cell r="L118">
            <v>8425.5</v>
          </cell>
          <cell r="M118">
            <v>6105</v>
          </cell>
          <cell r="N118">
            <v>179.5</v>
          </cell>
          <cell r="O118">
            <v>14710</v>
          </cell>
          <cell r="Q118">
            <v>0.57277362338545212</v>
          </cell>
          <cell r="R118">
            <v>0.41502379333786538</v>
          </cell>
          <cell r="S118">
            <v>1.2202583276682529E-2</v>
          </cell>
        </row>
        <row r="119">
          <cell r="B119">
            <v>868</v>
          </cell>
          <cell r="C119" t="str">
            <v>Windsor and Maidenhead</v>
          </cell>
          <cell r="D119">
            <v>8110</v>
          </cell>
          <cell r="E119">
            <v>10475</v>
          </cell>
          <cell r="F119">
            <v>131.5</v>
          </cell>
          <cell r="H119">
            <v>2</v>
          </cell>
          <cell r="I119">
            <v>6</v>
          </cell>
          <cell r="J119">
            <v>1</v>
          </cell>
          <cell r="L119">
            <v>8112</v>
          </cell>
          <cell r="M119">
            <v>10481</v>
          </cell>
          <cell r="N119">
            <v>132.5</v>
          </cell>
          <cell r="O119">
            <v>18725.5</v>
          </cell>
          <cell r="Q119">
            <v>0.43320605591305972</v>
          </cell>
          <cell r="R119">
            <v>0.55971803156124</v>
          </cell>
          <cell r="S119">
            <v>7.0759125257002483E-3</v>
          </cell>
        </row>
        <row r="120">
          <cell r="B120">
            <v>869</v>
          </cell>
          <cell r="C120" t="str">
            <v>West Berkshire</v>
          </cell>
          <cell r="D120">
            <v>11712</v>
          </cell>
          <cell r="E120">
            <v>12218.5</v>
          </cell>
          <cell r="F120">
            <v>319</v>
          </cell>
          <cell r="H120">
            <v>5</v>
          </cell>
          <cell r="I120">
            <v>3</v>
          </cell>
          <cell r="J120">
            <v>1.5</v>
          </cell>
          <cell r="L120">
            <v>11717</v>
          </cell>
          <cell r="M120">
            <v>12221.5</v>
          </cell>
          <cell r="N120">
            <v>320.5</v>
          </cell>
          <cell r="O120">
            <v>24259</v>
          </cell>
          <cell r="Q120">
            <v>0.4829960014839853</v>
          </cell>
          <cell r="R120">
            <v>0.50379240694175353</v>
          </cell>
          <cell r="S120">
            <v>1.3211591574261099E-2</v>
          </cell>
        </row>
        <row r="121">
          <cell r="B121">
            <v>870</v>
          </cell>
          <cell r="C121" t="str">
            <v>Reading</v>
          </cell>
          <cell r="D121">
            <v>9725</v>
          </cell>
          <cell r="E121">
            <v>6067</v>
          </cell>
          <cell r="F121">
            <v>182.5</v>
          </cell>
          <cell r="H121">
            <v>0</v>
          </cell>
          <cell r="I121">
            <v>1</v>
          </cell>
          <cell r="J121">
            <v>1</v>
          </cell>
          <cell r="L121">
            <v>9725</v>
          </cell>
          <cell r="M121">
            <v>6068</v>
          </cell>
          <cell r="N121">
            <v>183.5</v>
          </cell>
          <cell r="O121">
            <v>15976.5</v>
          </cell>
          <cell r="Q121">
            <v>0.608706537727287</v>
          </cell>
          <cell r="R121">
            <v>0.37980784276906709</v>
          </cell>
          <cell r="S121">
            <v>1.148561950364598E-2</v>
          </cell>
        </row>
        <row r="122">
          <cell r="B122">
            <v>871</v>
          </cell>
          <cell r="C122" t="str">
            <v>Slough</v>
          </cell>
          <cell r="D122">
            <v>10919</v>
          </cell>
          <cell r="E122">
            <v>8526</v>
          </cell>
          <cell r="F122">
            <v>249</v>
          </cell>
          <cell r="H122">
            <v>2</v>
          </cell>
          <cell r="I122">
            <v>12</v>
          </cell>
          <cell r="J122">
            <v>0</v>
          </cell>
          <cell r="L122">
            <v>10921</v>
          </cell>
          <cell r="M122">
            <v>8538</v>
          </cell>
          <cell r="N122">
            <v>249</v>
          </cell>
          <cell r="O122">
            <v>19708</v>
          </cell>
          <cell r="Q122">
            <v>0.5541404505784453</v>
          </cell>
          <cell r="R122">
            <v>0.43322508625938705</v>
          </cell>
          <cell r="S122">
            <v>1.2634463162167648E-2</v>
          </cell>
        </row>
        <row r="123">
          <cell r="B123">
            <v>872</v>
          </cell>
          <cell r="C123" t="str">
            <v>Wokingham</v>
          </cell>
          <cell r="D123">
            <v>11900</v>
          </cell>
          <cell r="E123">
            <v>10885.5</v>
          </cell>
          <cell r="F123">
            <v>246.5</v>
          </cell>
          <cell r="H123">
            <v>0</v>
          </cell>
          <cell r="I123">
            <v>0</v>
          </cell>
          <cell r="J123">
            <v>0</v>
          </cell>
          <cell r="L123">
            <v>11900</v>
          </cell>
          <cell r="M123">
            <v>10885.5</v>
          </cell>
          <cell r="N123">
            <v>246.5</v>
          </cell>
          <cell r="O123">
            <v>23032</v>
          </cell>
          <cell r="Q123">
            <v>0.5166724557137895</v>
          </cell>
          <cell r="R123">
            <v>0.47262504341785344</v>
          </cell>
          <cell r="S123">
            <v>1.0702500868357069E-2</v>
          </cell>
        </row>
        <row r="124">
          <cell r="B124">
            <v>873</v>
          </cell>
          <cell r="C124" t="str">
            <v>Cambridgeshire</v>
          </cell>
          <cell r="D124">
            <v>43665.5</v>
          </cell>
          <cell r="E124">
            <v>32622.5</v>
          </cell>
          <cell r="F124">
            <v>788</v>
          </cell>
          <cell r="H124">
            <v>1</v>
          </cell>
          <cell r="I124">
            <v>1</v>
          </cell>
          <cell r="J124">
            <v>1</v>
          </cell>
          <cell r="L124">
            <v>43666.5</v>
          </cell>
          <cell r="M124">
            <v>32623.5</v>
          </cell>
          <cell r="N124">
            <v>789</v>
          </cell>
          <cell r="O124">
            <v>77079</v>
          </cell>
          <cell r="Q124">
            <v>0.56651617171992374</v>
          </cell>
          <cell r="R124">
            <v>0.42324757716109446</v>
          </cell>
          <cell r="S124">
            <v>1.0236251118981824E-2</v>
          </cell>
        </row>
        <row r="125">
          <cell r="B125">
            <v>874</v>
          </cell>
          <cell r="C125" t="str">
            <v>Peterborough</v>
          </cell>
          <cell r="D125">
            <v>15280.5</v>
          </cell>
          <cell r="E125">
            <v>12917.5</v>
          </cell>
          <cell r="F125">
            <v>363</v>
          </cell>
          <cell r="H125">
            <v>0</v>
          </cell>
          <cell r="I125">
            <v>0</v>
          </cell>
          <cell r="J125">
            <v>0</v>
          </cell>
          <cell r="L125">
            <v>15280.5</v>
          </cell>
          <cell r="M125">
            <v>12917.5</v>
          </cell>
          <cell r="N125">
            <v>363</v>
          </cell>
          <cell r="O125">
            <v>28561</v>
          </cell>
          <cell r="Q125">
            <v>0.53501277966457761</v>
          </cell>
          <cell r="R125">
            <v>0.45227758131718077</v>
          </cell>
          <cell r="S125">
            <v>1.2709639018241658E-2</v>
          </cell>
        </row>
        <row r="126">
          <cell r="B126">
            <v>875</v>
          </cell>
          <cell r="C126" t="str">
            <v>Cheshire</v>
          </cell>
          <cell r="D126">
            <v>54554</v>
          </cell>
          <cell r="E126">
            <v>47404</v>
          </cell>
          <cell r="F126">
            <v>971.5</v>
          </cell>
          <cell r="H126">
            <v>2</v>
          </cell>
          <cell r="I126">
            <v>0</v>
          </cell>
          <cell r="J126">
            <v>5</v>
          </cell>
          <cell r="L126">
            <v>54556</v>
          </cell>
          <cell r="M126">
            <v>47404</v>
          </cell>
          <cell r="N126">
            <v>976.5</v>
          </cell>
          <cell r="O126">
            <v>102936.5</v>
          </cell>
          <cell r="Q126">
            <v>0.52999664841917105</v>
          </cell>
          <cell r="R126">
            <v>0.46051692062582272</v>
          </cell>
          <cell r="S126">
            <v>9.4864309550062413E-3</v>
          </cell>
        </row>
        <row r="127">
          <cell r="B127">
            <v>876</v>
          </cell>
          <cell r="C127" t="str">
            <v>Halton</v>
          </cell>
          <cell r="D127">
            <v>10236.5</v>
          </cell>
          <cell r="E127">
            <v>8148</v>
          </cell>
          <cell r="F127">
            <v>351</v>
          </cell>
          <cell r="H127">
            <v>0</v>
          </cell>
          <cell r="I127">
            <v>0</v>
          </cell>
          <cell r="J127">
            <v>0</v>
          </cell>
          <cell r="L127">
            <v>10236.5</v>
          </cell>
          <cell r="M127">
            <v>8148</v>
          </cell>
          <cell r="N127">
            <v>351</v>
          </cell>
          <cell r="O127">
            <v>18735.5</v>
          </cell>
          <cell r="Q127">
            <v>0.54636919217528224</v>
          </cell>
          <cell r="R127">
            <v>0.43489631982066129</v>
          </cell>
          <cell r="S127">
            <v>1.8734488004056471E-2</v>
          </cell>
        </row>
        <row r="128">
          <cell r="B128">
            <v>877</v>
          </cell>
          <cell r="C128" t="str">
            <v>Warrington</v>
          </cell>
          <cell r="D128">
            <v>17227</v>
          </cell>
          <cell r="E128">
            <v>14084.5</v>
          </cell>
          <cell r="F128">
            <v>306</v>
          </cell>
          <cell r="H128">
            <v>0</v>
          </cell>
          <cell r="I128">
            <v>1</v>
          </cell>
          <cell r="J128">
            <v>0</v>
          </cell>
          <cell r="L128">
            <v>17227</v>
          </cell>
          <cell r="M128">
            <v>14085.5</v>
          </cell>
          <cell r="N128">
            <v>306</v>
          </cell>
          <cell r="O128">
            <v>31618.5</v>
          </cell>
          <cell r="Q128">
            <v>0.54483925549915402</v>
          </cell>
          <cell r="R128">
            <v>0.4454828660436137</v>
          </cell>
          <cell r="S128">
            <v>9.6778784572323171E-3</v>
          </cell>
        </row>
        <row r="129">
          <cell r="B129">
            <v>878</v>
          </cell>
          <cell r="C129" t="str">
            <v>Devon</v>
          </cell>
          <cell r="D129">
            <v>53982.5</v>
          </cell>
          <cell r="E129">
            <v>42226</v>
          </cell>
          <cell r="F129">
            <v>693</v>
          </cell>
          <cell r="H129">
            <v>4</v>
          </cell>
          <cell r="I129">
            <v>2</v>
          </cell>
          <cell r="J129">
            <v>18</v>
          </cell>
          <cell r="L129">
            <v>53986.5</v>
          </cell>
          <cell r="M129">
            <v>42228</v>
          </cell>
          <cell r="N129">
            <v>711</v>
          </cell>
          <cell r="O129">
            <v>96925.5</v>
          </cell>
          <cell r="Q129">
            <v>0.55698964668740425</v>
          </cell>
          <cell r="R129">
            <v>0.43567482241515393</v>
          </cell>
          <cell r="S129">
            <v>7.3355308974418498E-3</v>
          </cell>
        </row>
        <row r="130">
          <cell r="B130">
            <v>879</v>
          </cell>
          <cell r="C130" t="str">
            <v>Plymouth</v>
          </cell>
          <cell r="D130">
            <v>19382</v>
          </cell>
          <cell r="E130">
            <v>18876</v>
          </cell>
          <cell r="F130">
            <v>593.5</v>
          </cell>
          <cell r="H130">
            <v>12.5</v>
          </cell>
          <cell r="I130">
            <v>45</v>
          </cell>
          <cell r="J130">
            <v>50</v>
          </cell>
          <cell r="L130">
            <v>19394.5</v>
          </cell>
          <cell r="M130">
            <v>18921</v>
          </cell>
          <cell r="N130">
            <v>643.5</v>
          </cell>
          <cell r="O130">
            <v>38959</v>
          </cell>
          <cell r="Q130">
            <v>0.49781821915346902</v>
          </cell>
          <cell r="R130">
            <v>0.48566441643779357</v>
          </cell>
          <cell r="S130">
            <v>1.6517364408737391E-2</v>
          </cell>
        </row>
        <row r="131">
          <cell r="B131">
            <v>880</v>
          </cell>
          <cell r="C131" t="str">
            <v>Torbay</v>
          </cell>
          <cell r="D131">
            <v>9820</v>
          </cell>
          <cell r="E131">
            <v>9178</v>
          </cell>
          <cell r="F131">
            <v>316</v>
          </cell>
          <cell r="H131">
            <v>0</v>
          </cell>
          <cell r="I131">
            <v>5</v>
          </cell>
          <cell r="J131">
            <v>1</v>
          </cell>
          <cell r="L131">
            <v>9820</v>
          </cell>
          <cell r="M131">
            <v>9183</v>
          </cell>
          <cell r="N131">
            <v>317</v>
          </cell>
          <cell r="O131">
            <v>19320</v>
          </cell>
          <cell r="Q131">
            <v>0.50828157349896486</v>
          </cell>
          <cell r="R131">
            <v>0.47531055900621116</v>
          </cell>
          <cell r="S131">
            <v>1.6407867494824018E-2</v>
          </cell>
        </row>
        <row r="132">
          <cell r="B132">
            <v>881</v>
          </cell>
          <cell r="C132" t="str">
            <v>Essex</v>
          </cell>
          <cell r="D132">
            <v>106207.5</v>
          </cell>
          <cell r="E132">
            <v>90894.5</v>
          </cell>
          <cell r="F132">
            <v>1771</v>
          </cell>
          <cell r="H132">
            <v>2</v>
          </cell>
          <cell r="I132">
            <v>0</v>
          </cell>
          <cell r="J132">
            <v>2</v>
          </cell>
          <cell r="L132">
            <v>106209.5</v>
          </cell>
          <cell r="M132">
            <v>90894.5</v>
          </cell>
          <cell r="N132">
            <v>1773</v>
          </cell>
          <cell r="O132">
            <v>198877</v>
          </cell>
          <cell r="Q132">
            <v>0.53404616924028414</v>
          </cell>
          <cell r="R132">
            <v>0.4570387727087597</v>
          </cell>
          <cell r="S132">
            <v>8.9150580509561178E-3</v>
          </cell>
        </row>
        <row r="133">
          <cell r="B133">
            <v>882</v>
          </cell>
          <cell r="C133" t="str">
            <v>Southend-on-Sea</v>
          </cell>
          <cell r="D133">
            <v>13988.5</v>
          </cell>
          <cell r="E133">
            <v>12403.5</v>
          </cell>
          <cell r="F133">
            <v>462.5</v>
          </cell>
          <cell r="H133">
            <v>0</v>
          </cell>
          <cell r="I133">
            <v>1</v>
          </cell>
          <cell r="J133">
            <v>1</v>
          </cell>
          <cell r="L133">
            <v>13988.5</v>
          </cell>
          <cell r="M133">
            <v>12404.5</v>
          </cell>
          <cell r="N133">
            <v>463.5</v>
          </cell>
          <cell r="O133">
            <v>26856.5</v>
          </cell>
          <cell r="Q133">
            <v>0.52086087166980066</v>
          </cell>
          <cell r="R133">
            <v>0.46188073650699085</v>
          </cell>
          <cell r="S133">
            <v>1.7258391823208534E-2</v>
          </cell>
        </row>
        <row r="134">
          <cell r="B134">
            <v>883</v>
          </cell>
          <cell r="C134" t="str">
            <v>Thurrock</v>
          </cell>
          <cell r="D134">
            <v>13387.5</v>
          </cell>
          <cell r="E134">
            <v>8748</v>
          </cell>
          <cell r="F134">
            <v>241</v>
          </cell>
          <cell r="H134">
            <v>1.5</v>
          </cell>
          <cell r="I134">
            <v>1</v>
          </cell>
          <cell r="J134">
            <v>2</v>
          </cell>
          <cell r="L134">
            <v>13389</v>
          </cell>
          <cell r="M134">
            <v>8749</v>
          </cell>
          <cell r="N134">
            <v>243</v>
          </cell>
          <cell r="O134">
            <v>22381</v>
          </cell>
          <cell r="Q134">
            <v>0.59823064206246368</v>
          </cell>
          <cell r="R134">
            <v>0.39091193422992715</v>
          </cell>
          <cell r="S134">
            <v>1.0857423707609132E-2</v>
          </cell>
        </row>
        <row r="135">
          <cell r="B135">
            <v>884</v>
          </cell>
          <cell r="C135" t="str">
            <v>Herefordshire</v>
          </cell>
          <cell r="D135">
            <v>13091</v>
          </cell>
          <cell r="E135">
            <v>10496.5</v>
          </cell>
          <cell r="F135">
            <v>183</v>
          </cell>
          <cell r="H135">
            <v>34</v>
          </cell>
          <cell r="I135">
            <v>4</v>
          </cell>
          <cell r="J135">
            <v>1</v>
          </cell>
          <cell r="L135">
            <v>13125</v>
          </cell>
          <cell r="M135">
            <v>10500.5</v>
          </cell>
          <cell r="N135">
            <v>184</v>
          </cell>
          <cell r="O135">
            <v>23809.5</v>
          </cell>
          <cell r="Q135">
            <v>0.55125055125055122</v>
          </cell>
          <cell r="R135">
            <v>0.44102144102144103</v>
          </cell>
          <cell r="S135">
            <v>7.7280077280077282E-3</v>
          </cell>
        </row>
        <row r="136">
          <cell r="B136">
            <v>885</v>
          </cell>
          <cell r="C136" t="str">
            <v>Worcestershire</v>
          </cell>
          <cell r="D136">
            <v>37663.5</v>
          </cell>
          <cell r="E136">
            <v>41179.5</v>
          </cell>
          <cell r="F136">
            <v>1065.5</v>
          </cell>
          <cell r="H136">
            <v>11</v>
          </cell>
          <cell r="I136">
            <v>12</v>
          </cell>
          <cell r="J136">
            <v>4</v>
          </cell>
          <cell r="L136">
            <v>37674.5</v>
          </cell>
          <cell r="M136">
            <v>41191.5</v>
          </cell>
          <cell r="N136">
            <v>1069.5</v>
          </cell>
          <cell r="O136">
            <v>79935.5</v>
          </cell>
          <cell r="Q136">
            <v>0.47131124469103214</v>
          </cell>
          <cell r="R136">
            <v>0.51530921805705854</v>
          </cell>
          <cell r="S136">
            <v>1.3379537251909351E-2</v>
          </cell>
        </row>
        <row r="137">
          <cell r="B137">
            <v>886</v>
          </cell>
          <cell r="C137" t="str">
            <v>Kent</v>
          </cell>
          <cell r="D137">
            <v>109964.5</v>
          </cell>
          <cell r="E137">
            <v>98821.5</v>
          </cell>
          <cell r="F137">
            <v>2602</v>
          </cell>
          <cell r="H137">
            <v>35.5</v>
          </cell>
          <cell r="I137">
            <v>95</v>
          </cell>
          <cell r="J137">
            <v>6.5</v>
          </cell>
          <cell r="L137">
            <v>110000</v>
          </cell>
          <cell r="M137">
            <v>98916.5</v>
          </cell>
          <cell r="N137">
            <v>2608.5</v>
          </cell>
          <cell r="O137">
            <v>211525</v>
          </cell>
          <cell r="Q137">
            <v>0.52003309301501</v>
          </cell>
          <cell r="R137">
            <v>0.46763503132017492</v>
          </cell>
          <cell r="S137">
            <v>1.2331875664815034E-2</v>
          </cell>
        </row>
        <row r="138">
          <cell r="B138">
            <v>887</v>
          </cell>
          <cell r="C138" t="str">
            <v>Medway</v>
          </cell>
          <cell r="D138">
            <v>22462</v>
          </cell>
          <cell r="E138">
            <v>20676</v>
          </cell>
          <cell r="F138">
            <v>460</v>
          </cell>
          <cell r="H138">
            <v>9</v>
          </cell>
          <cell r="I138">
            <v>50</v>
          </cell>
          <cell r="J138">
            <v>0</v>
          </cell>
          <cell r="L138">
            <v>22471</v>
          </cell>
          <cell r="M138">
            <v>20726</v>
          </cell>
          <cell r="N138">
            <v>460</v>
          </cell>
          <cell r="O138">
            <v>43657</v>
          </cell>
          <cell r="Q138">
            <v>0.51471699841949747</v>
          </cell>
          <cell r="R138">
            <v>0.47474631788716587</v>
          </cell>
          <cell r="S138">
            <v>1.0536683693336693E-2</v>
          </cell>
        </row>
        <row r="139">
          <cell r="B139">
            <v>888</v>
          </cell>
          <cell r="C139" t="str">
            <v>Lancashire</v>
          </cell>
          <cell r="D139">
            <v>93453.5</v>
          </cell>
          <cell r="E139">
            <v>75934.5</v>
          </cell>
          <cell r="F139">
            <v>2185.5</v>
          </cell>
          <cell r="H139">
            <v>33.5</v>
          </cell>
          <cell r="I139">
            <v>15</v>
          </cell>
          <cell r="J139">
            <v>8</v>
          </cell>
          <cell r="L139">
            <v>93487</v>
          </cell>
          <cell r="M139">
            <v>75949.5</v>
          </cell>
          <cell r="N139">
            <v>2193.5</v>
          </cell>
          <cell r="O139">
            <v>171630</v>
          </cell>
          <cell r="Q139">
            <v>0.54470080988172231</v>
          </cell>
          <cell r="R139">
            <v>0.44251879042125503</v>
          </cell>
          <cell r="S139">
            <v>1.2780399697022665E-2</v>
          </cell>
        </row>
        <row r="140">
          <cell r="B140">
            <v>889</v>
          </cell>
          <cell r="C140" t="str">
            <v>Blackburn with Darwen</v>
          </cell>
          <cell r="D140">
            <v>14469.5</v>
          </cell>
          <cell r="E140">
            <v>9538</v>
          </cell>
          <cell r="F140">
            <v>310</v>
          </cell>
          <cell r="H140">
            <v>2</v>
          </cell>
          <cell r="I140">
            <v>2</v>
          </cell>
          <cell r="J140">
            <v>2</v>
          </cell>
          <cell r="L140">
            <v>14471.5</v>
          </cell>
          <cell r="M140">
            <v>9540</v>
          </cell>
          <cell r="N140">
            <v>312</v>
          </cell>
          <cell r="O140">
            <v>24323.5</v>
          </cell>
          <cell r="Q140">
            <v>0.59495960696445827</v>
          </cell>
          <cell r="R140">
            <v>0.39221329167266222</v>
          </cell>
          <cell r="S140">
            <v>1.282710136287952E-2</v>
          </cell>
        </row>
        <row r="141">
          <cell r="B141">
            <v>890</v>
          </cell>
          <cell r="C141" t="str">
            <v>Blackpool</v>
          </cell>
          <cell r="D141">
            <v>11828.5</v>
          </cell>
          <cell r="E141">
            <v>8795</v>
          </cell>
          <cell r="F141">
            <v>288</v>
          </cell>
          <cell r="H141">
            <v>21</v>
          </cell>
          <cell r="I141">
            <v>2</v>
          </cell>
          <cell r="J141">
            <v>1</v>
          </cell>
          <cell r="L141">
            <v>11849.5</v>
          </cell>
          <cell r="M141">
            <v>8797</v>
          </cell>
          <cell r="N141">
            <v>289</v>
          </cell>
          <cell r="O141">
            <v>20935.5</v>
          </cell>
          <cell r="Q141">
            <v>0.56600033436029706</v>
          </cell>
          <cell r="R141">
            <v>0.42019536194502161</v>
          </cell>
          <cell r="S141">
            <v>1.3804303694681283E-2</v>
          </cell>
        </row>
        <row r="142">
          <cell r="B142">
            <v>891</v>
          </cell>
          <cell r="C142" t="str">
            <v>Nottinghamshire</v>
          </cell>
          <cell r="D142">
            <v>61382.5</v>
          </cell>
          <cell r="E142">
            <v>54829.5</v>
          </cell>
          <cell r="F142">
            <v>756.5</v>
          </cell>
          <cell r="H142">
            <v>13.5</v>
          </cell>
          <cell r="I142">
            <v>1</v>
          </cell>
          <cell r="J142">
            <v>34</v>
          </cell>
          <cell r="L142">
            <v>61396</v>
          </cell>
          <cell r="M142">
            <v>54830.5</v>
          </cell>
          <cell r="N142">
            <v>790.5</v>
          </cell>
          <cell r="O142">
            <v>117017</v>
          </cell>
          <cell r="Q142">
            <v>0.52467590179204726</v>
          </cell>
          <cell r="R142">
            <v>0.46856866950955844</v>
          </cell>
          <cell r="S142">
            <v>6.7554286983942504E-3</v>
          </cell>
        </row>
        <row r="143">
          <cell r="B143">
            <v>892</v>
          </cell>
          <cell r="C143" t="str">
            <v>Nottingham</v>
          </cell>
          <cell r="D143">
            <v>22260</v>
          </cell>
          <cell r="E143">
            <v>13816</v>
          </cell>
          <cell r="F143">
            <v>351.5</v>
          </cell>
          <cell r="H143">
            <v>3.5</v>
          </cell>
          <cell r="I143">
            <v>0</v>
          </cell>
          <cell r="J143">
            <v>7</v>
          </cell>
          <cell r="L143">
            <v>22263.5</v>
          </cell>
          <cell r="M143">
            <v>13816</v>
          </cell>
          <cell r="N143">
            <v>358.5</v>
          </cell>
          <cell r="O143">
            <v>36438</v>
          </cell>
          <cell r="Q143">
            <v>0.61099676162248207</v>
          </cell>
          <cell r="R143">
            <v>0.37916460837587135</v>
          </cell>
          <cell r="S143">
            <v>9.8386300016466335E-3</v>
          </cell>
        </row>
        <row r="144">
          <cell r="B144">
            <v>893</v>
          </cell>
          <cell r="C144" t="str">
            <v>Shropshire</v>
          </cell>
          <cell r="D144">
            <v>21735</v>
          </cell>
          <cell r="E144">
            <v>18183</v>
          </cell>
          <cell r="F144">
            <v>259.5</v>
          </cell>
          <cell r="H144">
            <v>13.5</v>
          </cell>
          <cell r="I144">
            <v>6.5</v>
          </cell>
          <cell r="J144">
            <v>0</v>
          </cell>
          <cell r="L144">
            <v>21748.5</v>
          </cell>
          <cell r="M144">
            <v>18189.5</v>
          </cell>
          <cell r="N144">
            <v>259.5</v>
          </cell>
          <cell r="O144">
            <v>40197.5</v>
          </cell>
          <cell r="Q144">
            <v>0.54104110952173645</v>
          </cell>
          <cell r="R144">
            <v>0.45250326512842837</v>
          </cell>
          <cell r="S144">
            <v>6.455625349835189E-3</v>
          </cell>
        </row>
        <row r="145">
          <cell r="B145">
            <v>894</v>
          </cell>
          <cell r="C145" t="str">
            <v>Telford and Wrekin</v>
          </cell>
          <cell r="D145">
            <v>14955.5</v>
          </cell>
          <cell r="E145">
            <v>10536.5</v>
          </cell>
          <cell r="F145">
            <v>434</v>
          </cell>
          <cell r="H145">
            <v>0</v>
          </cell>
          <cell r="I145">
            <v>0</v>
          </cell>
          <cell r="J145">
            <v>0</v>
          </cell>
          <cell r="L145">
            <v>14955.5</v>
          </cell>
          <cell r="M145">
            <v>10536.5</v>
          </cell>
          <cell r="N145">
            <v>434</v>
          </cell>
          <cell r="O145">
            <v>25926</v>
          </cell>
          <cell r="Q145">
            <v>0.57685335184756614</v>
          </cell>
          <cell r="R145">
            <v>0.40640669598086865</v>
          </cell>
          <cell r="S145">
            <v>1.6739952171565223E-2</v>
          </cell>
        </row>
        <row r="146">
          <cell r="B146">
            <v>908</v>
          </cell>
          <cell r="C146" t="str">
            <v>Cornwall</v>
          </cell>
          <cell r="D146">
            <v>38957</v>
          </cell>
          <cell r="E146">
            <v>33137</v>
          </cell>
          <cell r="F146">
            <v>413.5</v>
          </cell>
          <cell r="H146">
            <v>12</v>
          </cell>
          <cell r="I146">
            <v>8</v>
          </cell>
          <cell r="J146">
            <v>1</v>
          </cell>
          <cell r="L146">
            <v>38969</v>
          </cell>
          <cell r="M146">
            <v>33145</v>
          </cell>
          <cell r="N146">
            <v>414.5</v>
          </cell>
          <cell r="O146">
            <v>72528.5</v>
          </cell>
          <cell r="Q146">
            <v>0.53729223684482652</v>
          </cell>
          <cell r="R146">
            <v>0.456992768360024</v>
          </cell>
          <cell r="S146">
            <v>5.7149947951494933E-3</v>
          </cell>
        </row>
        <row r="147">
          <cell r="B147">
            <v>909</v>
          </cell>
          <cell r="C147" t="str">
            <v>Cumbria</v>
          </cell>
          <cell r="D147">
            <v>39249</v>
          </cell>
          <cell r="E147">
            <v>35455</v>
          </cell>
          <cell r="F147">
            <v>431</v>
          </cell>
          <cell r="H147">
            <v>9</v>
          </cell>
          <cell r="I147">
            <v>14</v>
          </cell>
          <cell r="J147">
            <v>12</v>
          </cell>
          <cell r="L147">
            <v>39258</v>
          </cell>
          <cell r="M147">
            <v>35469</v>
          </cell>
          <cell r="N147">
            <v>443</v>
          </cell>
          <cell r="O147">
            <v>75170</v>
          </cell>
          <cell r="Q147">
            <v>0.52225621923639753</v>
          </cell>
          <cell r="R147">
            <v>0.4718504722628708</v>
          </cell>
          <cell r="S147">
            <v>5.8933085007316748E-3</v>
          </cell>
        </row>
        <row r="148">
          <cell r="B148">
            <v>916</v>
          </cell>
          <cell r="C148" t="str">
            <v>Gloucestershire</v>
          </cell>
          <cell r="D148">
            <v>44388.5</v>
          </cell>
          <cell r="E148">
            <v>40588.5</v>
          </cell>
          <cell r="F148">
            <v>875</v>
          </cell>
          <cell r="H148">
            <v>1</v>
          </cell>
          <cell r="I148">
            <v>0</v>
          </cell>
          <cell r="J148">
            <v>4</v>
          </cell>
          <cell r="L148">
            <v>44389.5</v>
          </cell>
          <cell r="M148">
            <v>40588.5</v>
          </cell>
          <cell r="N148">
            <v>879</v>
          </cell>
          <cell r="O148">
            <v>85857</v>
          </cell>
          <cell r="Q148">
            <v>0.51701666724903039</v>
          </cell>
          <cell r="R148">
            <v>0.47274537894405816</v>
          </cell>
          <cell r="S148">
            <v>1.0237953806911492E-2</v>
          </cell>
        </row>
        <row r="149">
          <cell r="B149">
            <v>919</v>
          </cell>
          <cell r="C149" t="str">
            <v>Hertfordshire</v>
          </cell>
          <cell r="D149">
            <v>88757</v>
          </cell>
          <cell r="E149">
            <v>79623</v>
          </cell>
          <cell r="F149">
            <v>2145.5</v>
          </cell>
          <cell r="H149">
            <v>8</v>
          </cell>
          <cell r="I149">
            <v>10</v>
          </cell>
          <cell r="J149">
            <v>23</v>
          </cell>
          <cell r="L149">
            <v>88765</v>
          </cell>
          <cell r="M149">
            <v>79633</v>
          </cell>
          <cell r="N149">
            <v>2168.5</v>
          </cell>
          <cell r="O149">
            <v>170566.5</v>
          </cell>
          <cell r="Q149">
            <v>0.52041285950054672</v>
          </cell>
          <cell r="R149">
            <v>0.46687362407037725</v>
          </cell>
          <cell r="S149">
            <v>1.271351642907605E-2</v>
          </cell>
        </row>
        <row r="150">
          <cell r="B150">
            <v>921</v>
          </cell>
          <cell r="C150" t="str">
            <v>Isle of Wight</v>
          </cell>
          <cell r="D150">
            <v>7113.5</v>
          </cell>
          <cell r="E150">
            <v>12191</v>
          </cell>
          <cell r="F150">
            <v>212.5</v>
          </cell>
          <cell r="H150">
            <v>1</v>
          </cell>
          <cell r="I150">
            <v>3</v>
          </cell>
          <cell r="J150">
            <v>1</v>
          </cell>
          <cell r="L150">
            <v>7114.5</v>
          </cell>
          <cell r="M150">
            <v>12194</v>
          </cell>
          <cell r="N150">
            <v>213.5</v>
          </cell>
          <cell r="O150">
            <v>19522</v>
          </cell>
          <cell r="Q150">
            <v>0.36443499641430183</v>
          </cell>
          <cell r="R150">
            <v>0.62462862411638154</v>
          </cell>
          <cell r="S150">
            <v>1.0936379469316668E-2</v>
          </cell>
        </row>
        <row r="151">
          <cell r="B151">
            <v>925</v>
          </cell>
          <cell r="C151" t="str">
            <v>Lincolnshire</v>
          </cell>
          <cell r="D151">
            <v>52866.5</v>
          </cell>
          <cell r="E151">
            <v>47868.5</v>
          </cell>
          <cell r="F151">
            <v>1212</v>
          </cell>
          <cell r="H151">
            <v>8.5</v>
          </cell>
          <cell r="I151">
            <v>29</v>
          </cell>
          <cell r="J151">
            <v>12.5</v>
          </cell>
          <cell r="L151">
            <v>52875</v>
          </cell>
          <cell r="M151">
            <v>47897.5</v>
          </cell>
          <cell r="N151">
            <v>1224.5</v>
          </cell>
          <cell r="O151">
            <v>101997</v>
          </cell>
          <cell r="Q151">
            <v>0.5183975999294097</v>
          </cell>
          <cell r="R151">
            <v>0.46959714501406902</v>
          </cell>
          <cell r="S151">
            <v>1.200525505652127E-2</v>
          </cell>
        </row>
        <row r="152">
          <cell r="B152">
            <v>926</v>
          </cell>
          <cell r="C152" t="str">
            <v>Norfolk</v>
          </cell>
          <cell r="D152">
            <v>64506</v>
          </cell>
          <cell r="E152">
            <v>46513.5</v>
          </cell>
          <cell r="F152">
            <v>888.5</v>
          </cell>
          <cell r="H152">
            <v>91.5</v>
          </cell>
          <cell r="I152">
            <v>6</v>
          </cell>
          <cell r="J152">
            <v>40.5</v>
          </cell>
          <cell r="L152">
            <v>64597.5</v>
          </cell>
          <cell r="M152">
            <v>46519.5</v>
          </cell>
          <cell r="N152">
            <v>929</v>
          </cell>
          <cell r="O152">
            <v>112046</v>
          </cell>
          <cell r="Q152">
            <v>0.57652660514431575</v>
          </cell>
          <cell r="R152">
            <v>0.41518215732824021</v>
          </cell>
          <cell r="S152">
            <v>8.2912375274440848E-3</v>
          </cell>
        </row>
        <row r="153">
          <cell r="B153">
            <v>928</v>
          </cell>
          <cell r="C153" t="str">
            <v>Northamptonshire</v>
          </cell>
          <cell r="D153">
            <v>55594.5</v>
          </cell>
          <cell r="E153">
            <v>45536.5</v>
          </cell>
          <cell r="F153">
            <v>990.5</v>
          </cell>
          <cell r="H153">
            <v>5</v>
          </cell>
          <cell r="I153">
            <v>16</v>
          </cell>
          <cell r="J153">
            <v>4</v>
          </cell>
          <cell r="L153">
            <v>55599.5</v>
          </cell>
          <cell r="M153">
            <v>45552.5</v>
          </cell>
          <cell r="N153">
            <v>994.5</v>
          </cell>
          <cell r="O153">
            <v>102146.5</v>
          </cell>
          <cell r="Q153">
            <v>0.54431135672783693</v>
          </cell>
          <cell r="R153">
            <v>0.4459526268643566</v>
          </cell>
          <cell r="S153">
            <v>9.7360164078064346E-3</v>
          </cell>
        </row>
        <row r="154">
          <cell r="B154">
            <v>929</v>
          </cell>
          <cell r="C154" t="str">
            <v>Northumberland</v>
          </cell>
          <cell r="D154">
            <v>18315.5</v>
          </cell>
          <cell r="E154">
            <v>30382.5</v>
          </cell>
          <cell r="F154">
            <v>430.5</v>
          </cell>
          <cell r="H154">
            <v>4</v>
          </cell>
          <cell r="I154">
            <v>10</v>
          </cell>
          <cell r="J154">
            <v>2.5</v>
          </cell>
          <cell r="L154">
            <v>18319.5</v>
          </cell>
          <cell r="M154">
            <v>30392.5</v>
          </cell>
          <cell r="N154">
            <v>433</v>
          </cell>
          <cell r="O154">
            <v>49145</v>
          </cell>
          <cell r="Q154">
            <v>0.37276426899989829</v>
          </cell>
          <cell r="R154">
            <v>0.61842506867433111</v>
          </cell>
          <cell r="S154">
            <v>8.8106623257706781E-3</v>
          </cell>
        </row>
        <row r="155">
          <cell r="B155">
            <v>931</v>
          </cell>
          <cell r="C155" t="str">
            <v>Oxfordshire</v>
          </cell>
          <cell r="D155">
            <v>44602.5</v>
          </cell>
          <cell r="E155">
            <v>37916.5</v>
          </cell>
          <cell r="F155">
            <v>777</v>
          </cell>
          <cell r="H155">
            <v>29.5</v>
          </cell>
          <cell r="I155">
            <v>23</v>
          </cell>
          <cell r="J155">
            <v>78</v>
          </cell>
          <cell r="L155">
            <v>44632</v>
          </cell>
          <cell r="M155">
            <v>37939.5</v>
          </cell>
          <cell r="N155">
            <v>855</v>
          </cell>
          <cell r="O155">
            <v>83426.5</v>
          </cell>
          <cell r="Q155">
            <v>0.5349858857796983</v>
          </cell>
          <cell r="R155">
            <v>0.45476557209040291</v>
          </cell>
          <cell r="S155">
            <v>1.0248542129898773E-2</v>
          </cell>
        </row>
        <row r="156">
          <cell r="B156">
            <v>933</v>
          </cell>
          <cell r="C156" t="str">
            <v>Somerset</v>
          </cell>
          <cell r="D156">
            <v>37211</v>
          </cell>
          <cell r="E156">
            <v>33264</v>
          </cell>
          <cell r="F156">
            <v>454</v>
          </cell>
          <cell r="H156">
            <v>3</v>
          </cell>
          <cell r="I156">
            <v>3</v>
          </cell>
          <cell r="J156">
            <v>10</v>
          </cell>
          <cell r="L156">
            <v>37214</v>
          </cell>
          <cell r="M156">
            <v>33267</v>
          </cell>
          <cell r="N156">
            <v>464</v>
          </cell>
          <cell r="O156">
            <v>70945</v>
          </cell>
          <cell r="Q156">
            <v>0.52454718443864967</v>
          </cell>
          <cell r="R156">
            <v>0.46891253788145748</v>
          </cell>
          <cell r="S156">
            <v>6.5402776798928744E-3</v>
          </cell>
        </row>
        <row r="157">
          <cell r="B157">
            <v>935</v>
          </cell>
          <cell r="C157" t="str">
            <v>Suffolk</v>
          </cell>
          <cell r="D157">
            <v>43994.5</v>
          </cell>
          <cell r="E157">
            <v>54302</v>
          </cell>
          <cell r="F157">
            <v>841.5</v>
          </cell>
          <cell r="H157">
            <v>11.5</v>
          </cell>
          <cell r="I157">
            <v>5</v>
          </cell>
          <cell r="J157">
            <v>10</v>
          </cell>
          <cell r="L157">
            <v>44006</v>
          </cell>
          <cell r="M157">
            <v>54307</v>
          </cell>
          <cell r="N157">
            <v>851.5</v>
          </cell>
          <cell r="O157">
            <v>99164.5</v>
          </cell>
          <cell r="Q157">
            <v>0.44376767895769154</v>
          </cell>
          <cell r="R157">
            <v>0.54764557881096565</v>
          </cell>
          <cell r="S157">
            <v>8.5867422313428698E-3</v>
          </cell>
        </row>
        <row r="158">
          <cell r="B158">
            <v>936</v>
          </cell>
          <cell r="C158" t="str">
            <v>Surrey</v>
          </cell>
          <cell r="D158">
            <v>76893.5</v>
          </cell>
          <cell r="E158">
            <v>59360</v>
          </cell>
          <cell r="F158">
            <v>1896.5</v>
          </cell>
          <cell r="H158">
            <v>16</v>
          </cell>
          <cell r="I158">
            <v>20</v>
          </cell>
          <cell r="J158">
            <v>7</v>
          </cell>
          <cell r="L158">
            <v>76909.5</v>
          </cell>
          <cell r="M158">
            <v>59380</v>
          </cell>
          <cell r="N158">
            <v>1903.5</v>
          </cell>
          <cell r="O158">
            <v>138193</v>
          </cell>
          <cell r="Q158">
            <v>0.55653687234519833</v>
          </cell>
          <cell r="R158">
            <v>0.42968891333135545</v>
          </cell>
          <cell r="S158">
            <v>1.3774214323446195E-2</v>
          </cell>
        </row>
        <row r="159">
          <cell r="B159">
            <v>937</v>
          </cell>
          <cell r="C159" t="str">
            <v>Warwickshire</v>
          </cell>
          <cell r="D159">
            <v>40850.5</v>
          </cell>
          <cell r="E159">
            <v>34281.5</v>
          </cell>
          <cell r="F159">
            <v>942.5</v>
          </cell>
          <cell r="H159">
            <v>10</v>
          </cell>
          <cell r="I159">
            <v>11</v>
          </cell>
          <cell r="J159">
            <v>92.5</v>
          </cell>
          <cell r="L159">
            <v>40860.5</v>
          </cell>
          <cell r="M159">
            <v>34292.5</v>
          </cell>
          <cell r="N159">
            <v>1035</v>
          </cell>
          <cell r="O159">
            <v>76188</v>
          </cell>
          <cell r="Q159">
            <v>0.5363114926235103</v>
          </cell>
          <cell r="R159">
            <v>0.45010369086995328</v>
          </cell>
          <cell r="S159">
            <v>1.3584816506536462E-2</v>
          </cell>
        </row>
        <row r="160">
          <cell r="B160">
            <v>938</v>
          </cell>
          <cell r="C160" t="str">
            <v>West Sussex</v>
          </cell>
          <cell r="D160">
            <v>57500.5</v>
          </cell>
          <cell r="E160">
            <v>45793.5</v>
          </cell>
          <cell r="F160">
            <v>1414</v>
          </cell>
          <cell r="H160">
            <v>6.5</v>
          </cell>
          <cell r="I160">
            <v>9</v>
          </cell>
          <cell r="J160">
            <v>2.5</v>
          </cell>
          <cell r="L160">
            <v>57507</v>
          </cell>
          <cell r="M160">
            <v>45802.5</v>
          </cell>
          <cell r="N160">
            <v>1416.5</v>
          </cell>
          <cell r="O160">
            <v>104726</v>
          </cell>
          <cell r="Q160">
            <v>0.5491186524836239</v>
          </cell>
          <cell r="R160">
            <v>0.43735557550178561</v>
          </cell>
          <cell r="S160">
            <v>1.3525772014590456E-2</v>
          </cell>
        </row>
      </sheetData>
      <sheetData sheetId="4"/>
      <sheetData sheetId="5">
        <row r="11">
          <cell r="A11">
            <v>201</v>
          </cell>
          <cell r="B11">
            <v>880200</v>
          </cell>
          <cell r="C11">
            <v>33000</v>
          </cell>
          <cell r="D11">
            <v>216100</v>
          </cell>
          <cell r="E11">
            <v>13600</v>
          </cell>
          <cell r="F11">
            <v>31400</v>
          </cell>
          <cell r="G11">
            <v>13000</v>
          </cell>
          <cell r="H11">
            <v>0</v>
          </cell>
          <cell r="I11">
            <v>61400</v>
          </cell>
          <cell r="J11">
            <v>0</v>
          </cell>
          <cell r="K11">
            <v>0</v>
          </cell>
          <cell r="L11">
            <v>0</v>
          </cell>
          <cell r="M11">
            <v>0</v>
          </cell>
          <cell r="N11">
            <v>90400</v>
          </cell>
          <cell r="O11">
            <v>149600</v>
          </cell>
          <cell r="P11">
            <v>0</v>
          </cell>
          <cell r="Q11">
            <v>0</v>
          </cell>
          <cell r="R11">
            <v>0</v>
          </cell>
          <cell r="S11">
            <v>0</v>
          </cell>
          <cell r="T11">
            <v>121500</v>
          </cell>
          <cell r="U11">
            <v>159100</v>
          </cell>
          <cell r="V11">
            <v>8700</v>
          </cell>
          <cell r="W11">
            <v>0</v>
          </cell>
          <cell r="X11">
            <v>10000</v>
          </cell>
          <cell r="Y11">
            <v>31200</v>
          </cell>
          <cell r="Z11">
            <v>4400</v>
          </cell>
          <cell r="AA11">
            <v>0</v>
          </cell>
          <cell r="AB11">
            <v>0</v>
          </cell>
          <cell r="AC11">
            <v>0</v>
          </cell>
          <cell r="AD11">
            <v>11300</v>
          </cell>
          <cell r="AE11">
            <v>0</v>
          </cell>
          <cell r="AF11">
            <v>0</v>
          </cell>
          <cell r="AG11">
            <v>0</v>
          </cell>
          <cell r="AH11">
            <v>0</v>
          </cell>
          <cell r="AI11">
            <v>0</v>
          </cell>
          <cell r="AJ11">
            <v>80500</v>
          </cell>
          <cell r="AK11">
            <v>0</v>
          </cell>
          <cell r="AL11">
            <v>0</v>
          </cell>
          <cell r="AM11">
            <v>0</v>
          </cell>
          <cell r="AN11">
            <v>0</v>
          </cell>
          <cell r="AO11">
            <v>26500</v>
          </cell>
          <cell r="AP11">
            <v>0</v>
          </cell>
          <cell r="AQ11">
            <v>1941900</v>
          </cell>
          <cell r="AR11">
            <v>416500</v>
          </cell>
          <cell r="AS11">
            <v>8300</v>
          </cell>
          <cell r="AT11">
            <v>4700</v>
          </cell>
          <cell r="AU11">
            <v>0</v>
          </cell>
          <cell r="AV11">
            <v>0</v>
          </cell>
          <cell r="AW11">
            <v>8700</v>
          </cell>
          <cell r="AX11">
            <v>0</v>
          </cell>
          <cell r="AY11">
            <v>438200</v>
          </cell>
          <cell r="AZ11">
            <v>21400</v>
          </cell>
          <cell r="BA11">
            <v>0</v>
          </cell>
          <cell r="BB11">
            <v>0</v>
          </cell>
          <cell r="BC11">
            <v>0</v>
          </cell>
          <cell r="BD11">
            <v>21400</v>
          </cell>
          <cell r="BE11">
            <v>17400</v>
          </cell>
          <cell r="BF11">
            <v>9700</v>
          </cell>
          <cell r="BG11">
            <v>8800</v>
          </cell>
          <cell r="BH11">
            <v>0</v>
          </cell>
          <cell r="BI11">
            <v>5300</v>
          </cell>
          <cell r="BJ11">
            <v>9700</v>
          </cell>
          <cell r="BK11">
            <v>50900</v>
          </cell>
          <cell r="BL11">
            <v>23600</v>
          </cell>
          <cell r="BM11">
            <v>5600</v>
          </cell>
          <cell r="BN11">
            <v>13100</v>
          </cell>
          <cell r="BO11">
            <v>39900</v>
          </cell>
          <cell r="BP11">
            <v>0</v>
          </cell>
          <cell r="BQ11">
            <v>0</v>
          </cell>
          <cell r="BR11">
            <v>157800</v>
          </cell>
          <cell r="BS11">
            <v>5600</v>
          </cell>
          <cell r="BT11">
            <v>4300</v>
          </cell>
          <cell r="BU11">
            <v>4300</v>
          </cell>
          <cell r="BV11">
            <v>15200</v>
          </cell>
          <cell r="BW11">
            <v>47800</v>
          </cell>
          <cell r="BX11">
            <v>15400</v>
          </cell>
          <cell r="BY11">
            <v>0</v>
          </cell>
          <cell r="BZ11">
            <v>6600</v>
          </cell>
          <cell r="CA11">
            <v>0</v>
          </cell>
          <cell r="CB11">
            <v>691900</v>
          </cell>
          <cell r="CC11">
            <v>328800</v>
          </cell>
          <cell r="CD11">
            <v>686600</v>
          </cell>
          <cell r="CE11">
            <v>72000</v>
          </cell>
          <cell r="CF11">
            <v>2000</v>
          </cell>
          <cell r="CG11">
            <v>8200</v>
          </cell>
          <cell r="CH11">
            <v>0</v>
          </cell>
          <cell r="CI11">
            <v>1097600</v>
          </cell>
          <cell r="CJ11">
            <v>1789500</v>
          </cell>
          <cell r="CK11">
            <v>3731400</v>
          </cell>
          <cell r="CM11">
            <v>0</v>
          </cell>
          <cell r="CN11">
            <v>0</v>
          </cell>
          <cell r="CO11">
            <v>0</v>
          </cell>
          <cell r="CP11">
            <v>0</v>
          </cell>
          <cell r="CQ11">
            <v>0</v>
          </cell>
          <cell r="CR11">
            <v>0</v>
          </cell>
          <cell r="CS11">
            <v>5900</v>
          </cell>
          <cell r="CT11">
            <v>0</v>
          </cell>
          <cell r="CV11">
            <v>0</v>
          </cell>
          <cell r="CW11">
            <v>0</v>
          </cell>
          <cell r="CX11">
            <v>60400</v>
          </cell>
          <cell r="CY11">
            <v>0</v>
          </cell>
        </row>
        <row r="12">
          <cell r="A12">
            <v>202</v>
          </cell>
          <cell r="B12">
            <v>92229506</v>
          </cell>
          <cell r="C12">
            <v>2560919</v>
          </cell>
          <cell r="D12">
            <v>8225650</v>
          </cell>
          <cell r="E12">
            <v>2430233</v>
          </cell>
          <cell r="F12">
            <v>3368352</v>
          </cell>
          <cell r="G12">
            <v>1146000</v>
          </cell>
          <cell r="H12">
            <v>0</v>
          </cell>
          <cell r="I12">
            <v>2963760</v>
          </cell>
          <cell r="J12">
            <v>1334352</v>
          </cell>
          <cell r="K12">
            <v>397843</v>
          </cell>
          <cell r="L12">
            <v>1254236</v>
          </cell>
          <cell r="M12">
            <v>346904</v>
          </cell>
          <cell r="N12">
            <v>1632400</v>
          </cell>
          <cell r="O12">
            <v>2511400</v>
          </cell>
          <cell r="P12">
            <v>1285763</v>
          </cell>
          <cell r="Q12">
            <v>501227</v>
          </cell>
          <cell r="R12">
            <v>606310</v>
          </cell>
          <cell r="S12">
            <v>231755</v>
          </cell>
          <cell r="T12">
            <v>17935487</v>
          </cell>
          <cell r="U12">
            <v>197336</v>
          </cell>
          <cell r="V12">
            <v>50000</v>
          </cell>
          <cell r="W12">
            <v>10716</v>
          </cell>
          <cell r="X12">
            <v>0</v>
          </cell>
          <cell r="Y12">
            <v>0</v>
          </cell>
          <cell r="Z12">
            <v>0</v>
          </cell>
          <cell r="AA12">
            <v>0</v>
          </cell>
          <cell r="AB12">
            <v>0</v>
          </cell>
          <cell r="AC12">
            <v>0</v>
          </cell>
          <cell r="AD12">
            <v>163700</v>
          </cell>
          <cell r="AE12">
            <v>10000</v>
          </cell>
          <cell r="AF12">
            <v>44799</v>
          </cell>
          <cell r="AG12">
            <v>0</v>
          </cell>
          <cell r="AH12">
            <v>40000</v>
          </cell>
          <cell r="AI12">
            <v>92798</v>
          </cell>
          <cell r="AJ12">
            <v>3447978</v>
          </cell>
          <cell r="AK12">
            <v>197399</v>
          </cell>
          <cell r="AL12">
            <v>0</v>
          </cell>
          <cell r="AM12">
            <v>0</v>
          </cell>
          <cell r="AN12">
            <v>331148</v>
          </cell>
          <cell r="AO12">
            <v>1104614</v>
          </cell>
          <cell r="AP12">
            <v>0</v>
          </cell>
          <cell r="AQ12">
            <v>146652585</v>
          </cell>
          <cell r="AR12">
            <v>1112099</v>
          </cell>
          <cell r="AS12">
            <v>308186</v>
          </cell>
          <cell r="AT12">
            <v>160244</v>
          </cell>
          <cell r="AU12">
            <v>0</v>
          </cell>
          <cell r="AV12">
            <v>0</v>
          </cell>
          <cell r="AW12">
            <v>14529</v>
          </cell>
          <cell r="AX12">
            <v>30000</v>
          </cell>
          <cell r="AY12">
            <v>1625058</v>
          </cell>
          <cell r="AZ12">
            <v>50000</v>
          </cell>
          <cell r="BA12">
            <v>884165</v>
          </cell>
          <cell r="BB12">
            <v>0</v>
          </cell>
          <cell r="BC12">
            <v>0</v>
          </cell>
          <cell r="BD12">
            <v>934165</v>
          </cell>
          <cell r="BE12">
            <v>1592899</v>
          </cell>
          <cell r="BF12">
            <v>686663</v>
          </cell>
          <cell r="BG12">
            <v>144845</v>
          </cell>
          <cell r="BH12">
            <v>2440</v>
          </cell>
          <cell r="BI12">
            <v>43927</v>
          </cell>
          <cell r="BJ12">
            <v>70000</v>
          </cell>
          <cell r="BK12">
            <v>2540774</v>
          </cell>
          <cell r="BL12">
            <v>2663579</v>
          </cell>
          <cell r="BM12">
            <v>1234958</v>
          </cell>
          <cell r="BN12">
            <v>374080</v>
          </cell>
          <cell r="BO12">
            <v>450111</v>
          </cell>
          <cell r="BP12">
            <v>47300</v>
          </cell>
          <cell r="BQ12">
            <v>0</v>
          </cell>
          <cell r="BR12">
            <v>4191432</v>
          </cell>
          <cell r="BS12">
            <v>0</v>
          </cell>
          <cell r="BT12">
            <v>120000</v>
          </cell>
          <cell r="BU12">
            <v>0</v>
          </cell>
          <cell r="BV12">
            <v>0</v>
          </cell>
          <cell r="BW12">
            <v>1913183</v>
          </cell>
          <cell r="BX12">
            <v>30800</v>
          </cell>
          <cell r="BY12">
            <v>21000</v>
          </cell>
          <cell r="BZ12">
            <v>0</v>
          </cell>
          <cell r="CA12">
            <v>0</v>
          </cell>
          <cell r="CB12">
            <v>11955008</v>
          </cell>
          <cell r="CC12">
            <v>3810716</v>
          </cell>
          <cell r="CD12">
            <v>2400745</v>
          </cell>
          <cell r="CE12">
            <v>79581</v>
          </cell>
          <cell r="CF12">
            <v>594778</v>
          </cell>
          <cell r="CG12">
            <v>0</v>
          </cell>
          <cell r="CH12">
            <v>0</v>
          </cell>
          <cell r="CI12">
            <v>6885820</v>
          </cell>
          <cell r="CJ12">
            <v>18840828</v>
          </cell>
          <cell r="CK12">
            <v>165493413</v>
          </cell>
          <cell r="CM12">
            <v>12401624</v>
          </cell>
          <cell r="CN12">
            <v>182491</v>
          </cell>
          <cell r="CO12">
            <v>356846</v>
          </cell>
          <cell r="CP12">
            <v>0</v>
          </cell>
          <cell r="CQ12">
            <v>0</v>
          </cell>
          <cell r="CR12">
            <v>0</v>
          </cell>
          <cell r="CS12">
            <v>0</v>
          </cell>
          <cell r="CT12">
            <v>0</v>
          </cell>
          <cell r="CV12">
            <v>0</v>
          </cell>
          <cell r="CW12">
            <v>1199798</v>
          </cell>
          <cell r="CX12">
            <v>0</v>
          </cell>
          <cell r="CY12">
            <v>0</v>
          </cell>
        </row>
        <row r="13">
          <cell r="A13">
            <v>203</v>
          </cell>
          <cell r="B13">
            <v>141725760</v>
          </cell>
          <cell r="C13">
            <v>3849269.43</v>
          </cell>
          <cell r="D13">
            <v>13747494</v>
          </cell>
          <cell r="E13">
            <v>4800500</v>
          </cell>
          <cell r="F13">
            <v>5776810</v>
          </cell>
          <cell r="G13">
            <v>0</v>
          </cell>
          <cell r="H13">
            <v>0</v>
          </cell>
          <cell r="I13">
            <v>1215560</v>
          </cell>
          <cell r="J13">
            <v>0</v>
          </cell>
          <cell r="K13">
            <v>0</v>
          </cell>
          <cell r="L13">
            <v>0</v>
          </cell>
          <cell r="M13">
            <v>0</v>
          </cell>
          <cell r="N13">
            <v>1684880</v>
          </cell>
          <cell r="O13">
            <v>2661430</v>
          </cell>
          <cell r="P13">
            <v>2610570</v>
          </cell>
          <cell r="Q13">
            <v>1321470</v>
          </cell>
          <cell r="R13">
            <v>0</v>
          </cell>
          <cell r="S13">
            <v>0</v>
          </cell>
          <cell r="T13">
            <v>2634260</v>
          </cell>
          <cell r="U13">
            <v>0</v>
          </cell>
          <cell r="V13">
            <v>0</v>
          </cell>
          <cell r="W13">
            <v>174770</v>
          </cell>
          <cell r="X13">
            <v>0</v>
          </cell>
          <cell r="Y13">
            <v>0</v>
          </cell>
          <cell r="Z13">
            <v>0</v>
          </cell>
          <cell r="AA13">
            <v>0</v>
          </cell>
          <cell r="AB13">
            <v>0</v>
          </cell>
          <cell r="AC13">
            <v>0</v>
          </cell>
          <cell r="AD13">
            <v>326439</v>
          </cell>
          <cell r="AE13">
            <v>55590</v>
          </cell>
          <cell r="AF13">
            <v>483590</v>
          </cell>
          <cell r="AG13">
            <v>270000</v>
          </cell>
          <cell r="AH13">
            <v>22301</v>
          </cell>
          <cell r="AI13">
            <v>80740</v>
          </cell>
          <cell r="AJ13">
            <v>584635</v>
          </cell>
          <cell r="AK13">
            <v>655569</v>
          </cell>
          <cell r="AL13">
            <v>167440</v>
          </cell>
          <cell r="AM13">
            <v>0</v>
          </cell>
          <cell r="AN13">
            <v>0</v>
          </cell>
          <cell r="AO13">
            <v>1500000</v>
          </cell>
          <cell r="AP13">
            <v>0</v>
          </cell>
          <cell r="AQ13">
            <v>186349077.43000001</v>
          </cell>
          <cell r="AR13">
            <v>2281060</v>
          </cell>
          <cell r="AS13">
            <v>645950</v>
          </cell>
          <cell r="AT13">
            <v>1703280</v>
          </cell>
          <cell r="AU13">
            <v>0</v>
          </cell>
          <cell r="AV13">
            <v>0</v>
          </cell>
          <cell r="AW13">
            <v>0</v>
          </cell>
          <cell r="AX13">
            <v>25900</v>
          </cell>
          <cell r="AY13">
            <v>4656190</v>
          </cell>
          <cell r="AZ13">
            <v>2067170</v>
          </cell>
          <cell r="BA13">
            <v>0</v>
          </cell>
          <cell r="BB13">
            <v>0</v>
          </cell>
          <cell r="BC13">
            <v>0</v>
          </cell>
          <cell r="BD13">
            <v>2067170</v>
          </cell>
          <cell r="BE13">
            <v>1546820</v>
          </cell>
          <cell r="BF13">
            <v>747459</v>
          </cell>
          <cell r="BG13">
            <v>406130</v>
          </cell>
          <cell r="BH13">
            <v>266150</v>
          </cell>
          <cell r="BI13">
            <v>132557</v>
          </cell>
          <cell r="BJ13">
            <v>159334</v>
          </cell>
          <cell r="BK13">
            <v>3258450</v>
          </cell>
          <cell r="BL13">
            <v>2111300</v>
          </cell>
          <cell r="BM13">
            <v>1211490</v>
          </cell>
          <cell r="BN13">
            <v>1076410</v>
          </cell>
          <cell r="BO13">
            <v>66380</v>
          </cell>
          <cell r="BP13">
            <v>23440</v>
          </cell>
          <cell r="BQ13">
            <v>1041210</v>
          </cell>
          <cell r="BR13">
            <v>7671361</v>
          </cell>
          <cell r="BS13">
            <v>0</v>
          </cell>
          <cell r="BT13">
            <v>69570</v>
          </cell>
          <cell r="BU13">
            <v>10080</v>
          </cell>
          <cell r="BV13">
            <v>1069040</v>
          </cell>
          <cell r="BW13">
            <v>2977581</v>
          </cell>
          <cell r="BX13">
            <v>126160</v>
          </cell>
          <cell r="BY13">
            <v>0</v>
          </cell>
          <cell r="BZ13">
            <v>0</v>
          </cell>
          <cell r="CA13">
            <v>0</v>
          </cell>
          <cell r="CB13">
            <v>19764471</v>
          </cell>
          <cell r="CC13">
            <v>3480775</v>
          </cell>
          <cell r="CD13">
            <v>2248720</v>
          </cell>
          <cell r="CE13">
            <v>0</v>
          </cell>
          <cell r="CF13">
            <v>119200</v>
          </cell>
          <cell r="CG13">
            <v>22640</v>
          </cell>
          <cell r="CH13">
            <v>0</v>
          </cell>
          <cell r="CI13">
            <v>5871335</v>
          </cell>
          <cell r="CJ13">
            <v>25635806</v>
          </cell>
          <cell r="CK13">
            <v>211984883.43000001</v>
          </cell>
          <cell r="CM13">
            <v>12718870</v>
          </cell>
          <cell r="CN13">
            <v>400000</v>
          </cell>
          <cell r="CO13">
            <v>0</v>
          </cell>
          <cell r="CP13">
            <v>0</v>
          </cell>
          <cell r="CQ13">
            <v>0</v>
          </cell>
          <cell r="CR13">
            <v>0</v>
          </cell>
          <cell r="CS13">
            <v>500000</v>
          </cell>
          <cell r="CT13">
            <v>0</v>
          </cell>
          <cell r="CV13">
            <v>0</v>
          </cell>
          <cell r="CW13">
            <v>21832225</v>
          </cell>
          <cell r="CX13">
            <v>2536389</v>
          </cell>
          <cell r="CY13">
            <v>0</v>
          </cell>
        </row>
        <row r="14">
          <cell r="A14">
            <v>204</v>
          </cell>
          <cell r="B14">
            <v>105524283</v>
          </cell>
          <cell r="C14">
            <v>3152389</v>
          </cell>
          <cell r="D14">
            <v>13416691</v>
          </cell>
          <cell r="E14">
            <v>3859626</v>
          </cell>
          <cell r="F14">
            <v>3753091</v>
          </cell>
          <cell r="G14">
            <v>0</v>
          </cell>
          <cell r="H14">
            <v>304101</v>
          </cell>
          <cell r="I14">
            <v>1996696</v>
          </cell>
          <cell r="J14">
            <v>0</v>
          </cell>
          <cell r="K14">
            <v>63972</v>
          </cell>
          <cell r="L14">
            <v>0</v>
          </cell>
          <cell r="M14">
            <v>116333</v>
          </cell>
          <cell r="N14">
            <v>3388165</v>
          </cell>
          <cell r="O14">
            <v>2485503</v>
          </cell>
          <cell r="P14">
            <v>2028868</v>
          </cell>
          <cell r="Q14">
            <v>142125</v>
          </cell>
          <cell r="R14">
            <v>988274</v>
          </cell>
          <cell r="S14">
            <v>0</v>
          </cell>
          <cell r="T14">
            <v>19003848</v>
          </cell>
          <cell r="U14">
            <v>0</v>
          </cell>
          <cell r="V14">
            <v>115954</v>
          </cell>
          <cell r="W14">
            <v>108320</v>
          </cell>
          <cell r="X14">
            <v>0</v>
          </cell>
          <cell r="Y14">
            <v>0</v>
          </cell>
          <cell r="Z14">
            <v>0</v>
          </cell>
          <cell r="AA14">
            <v>7280</v>
          </cell>
          <cell r="AB14">
            <v>0</v>
          </cell>
          <cell r="AC14">
            <v>0</v>
          </cell>
          <cell r="AD14">
            <v>409600</v>
          </cell>
          <cell r="AE14">
            <v>65149</v>
          </cell>
          <cell r="AF14">
            <v>158080</v>
          </cell>
          <cell r="AG14">
            <v>0</v>
          </cell>
          <cell r="AH14">
            <v>48000</v>
          </cell>
          <cell r="AI14">
            <v>809572</v>
          </cell>
          <cell r="AJ14">
            <v>2135761</v>
          </cell>
          <cell r="AK14">
            <v>3928688</v>
          </cell>
          <cell r="AL14">
            <v>203138</v>
          </cell>
          <cell r="AM14">
            <v>0</v>
          </cell>
          <cell r="AN14">
            <v>11292</v>
          </cell>
          <cell r="AO14">
            <v>1257859</v>
          </cell>
          <cell r="AP14">
            <v>0</v>
          </cell>
          <cell r="AQ14">
            <v>169482658</v>
          </cell>
          <cell r="AR14">
            <v>2171542</v>
          </cell>
          <cell r="AS14">
            <v>694181</v>
          </cell>
          <cell r="AT14">
            <v>0</v>
          </cell>
          <cell r="AU14">
            <v>0</v>
          </cell>
          <cell r="AV14">
            <v>30000</v>
          </cell>
          <cell r="AW14">
            <v>563535</v>
          </cell>
          <cell r="AX14">
            <v>117154</v>
          </cell>
          <cell r="AY14">
            <v>3576412</v>
          </cell>
          <cell r="AZ14">
            <v>911560</v>
          </cell>
          <cell r="BA14">
            <v>1816238</v>
          </cell>
          <cell r="BB14">
            <v>0</v>
          </cell>
          <cell r="BC14">
            <v>36400</v>
          </cell>
          <cell r="BD14">
            <v>2764198</v>
          </cell>
          <cell r="BE14">
            <v>859864</v>
          </cell>
          <cell r="BF14">
            <v>109313</v>
          </cell>
          <cell r="BG14">
            <v>100412</v>
          </cell>
          <cell r="BH14">
            <v>34185</v>
          </cell>
          <cell r="BI14">
            <v>215233</v>
          </cell>
          <cell r="BJ14">
            <v>450345</v>
          </cell>
          <cell r="BK14">
            <v>1769352</v>
          </cell>
          <cell r="BL14">
            <v>2851659</v>
          </cell>
          <cell r="BM14">
            <v>343933</v>
          </cell>
          <cell r="BN14">
            <v>499950</v>
          </cell>
          <cell r="BO14">
            <v>0</v>
          </cell>
          <cell r="BP14">
            <v>36311</v>
          </cell>
          <cell r="BQ14">
            <v>245722</v>
          </cell>
          <cell r="BR14">
            <v>5088548</v>
          </cell>
          <cell r="BS14">
            <v>114644</v>
          </cell>
          <cell r="BT14">
            <v>52518</v>
          </cell>
          <cell r="BU14">
            <v>61739</v>
          </cell>
          <cell r="BV14">
            <v>174439</v>
          </cell>
          <cell r="BW14">
            <v>3559292</v>
          </cell>
          <cell r="BX14">
            <v>0</v>
          </cell>
          <cell r="BY14">
            <v>0</v>
          </cell>
          <cell r="BZ14">
            <v>0</v>
          </cell>
          <cell r="CA14">
            <v>114644</v>
          </cell>
          <cell r="CB14">
            <v>16164813</v>
          </cell>
          <cell r="CC14">
            <v>1502948</v>
          </cell>
          <cell r="CD14">
            <v>1989759</v>
          </cell>
          <cell r="CE14">
            <v>65427</v>
          </cell>
          <cell r="CF14">
            <v>288119</v>
          </cell>
          <cell r="CG14">
            <v>5000</v>
          </cell>
          <cell r="CH14">
            <v>0</v>
          </cell>
          <cell r="CI14">
            <v>3851253</v>
          </cell>
          <cell r="CJ14">
            <v>20016066</v>
          </cell>
          <cell r="CK14">
            <v>189498724</v>
          </cell>
          <cell r="CM14">
            <v>2508183</v>
          </cell>
          <cell r="CN14">
            <v>263124</v>
          </cell>
          <cell r="CO14">
            <v>0</v>
          </cell>
          <cell r="CP14">
            <v>0</v>
          </cell>
          <cell r="CQ14">
            <v>0</v>
          </cell>
          <cell r="CR14">
            <v>0</v>
          </cell>
          <cell r="CS14">
            <v>290822</v>
          </cell>
          <cell r="CT14">
            <v>0</v>
          </cell>
          <cell r="CV14">
            <v>0</v>
          </cell>
          <cell r="CW14">
            <v>6905717</v>
          </cell>
          <cell r="CX14">
            <v>1526190</v>
          </cell>
          <cell r="CY14">
            <v>382717</v>
          </cell>
        </row>
        <row r="15">
          <cell r="A15">
            <v>205</v>
          </cell>
          <cell r="B15">
            <v>70304333</v>
          </cell>
          <cell r="C15">
            <v>2315400</v>
          </cell>
          <cell r="D15">
            <v>6178670</v>
          </cell>
          <cell r="E15">
            <v>1575952</v>
          </cell>
          <cell r="F15">
            <v>2344933</v>
          </cell>
          <cell r="G15">
            <v>872000</v>
          </cell>
          <cell r="H15">
            <v>200000</v>
          </cell>
          <cell r="I15">
            <v>543548</v>
          </cell>
          <cell r="J15">
            <v>87144</v>
          </cell>
          <cell r="K15">
            <v>0</v>
          </cell>
          <cell r="L15">
            <v>0</v>
          </cell>
          <cell r="M15">
            <v>202901</v>
          </cell>
          <cell r="N15">
            <v>2278260</v>
          </cell>
          <cell r="O15">
            <v>3432998</v>
          </cell>
          <cell r="P15">
            <v>2381267</v>
          </cell>
          <cell r="Q15">
            <v>36287</v>
          </cell>
          <cell r="R15">
            <v>0</v>
          </cell>
          <cell r="S15">
            <v>0</v>
          </cell>
          <cell r="T15">
            <v>4437275</v>
          </cell>
          <cell r="U15">
            <v>0</v>
          </cell>
          <cell r="V15">
            <v>43092</v>
          </cell>
          <cell r="W15">
            <v>35300</v>
          </cell>
          <cell r="X15">
            <v>0</v>
          </cell>
          <cell r="Y15">
            <v>0</v>
          </cell>
          <cell r="Z15">
            <v>0</v>
          </cell>
          <cell r="AA15">
            <v>50000</v>
          </cell>
          <cell r="AB15">
            <v>0</v>
          </cell>
          <cell r="AC15">
            <v>0</v>
          </cell>
          <cell r="AD15">
            <v>198122</v>
          </cell>
          <cell r="AE15">
            <v>15430</v>
          </cell>
          <cell r="AF15">
            <v>185900</v>
          </cell>
          <cell r="AG15">
            <v>0</v>
          </cell>
          <cell r="AH15">
            <v>50000</v>
          </cell>
          <cell r="AI15">
            <v>533400</v>
          </cell>
          <cell r="AJ15">
            <v>2771880</v>
          </cell>
          <cell r="AK15">
            <v>314000</v>
          </cell>
          <cell r="AL15">
            <v>642748</v>
          </cell>
          <cell r="AM15">
            <v>0</v>
          </cell>
          <cell r="AN15">
            <v>94360</v>
          </cell>
          <cell r="AO15">
            <v>1779062</v>
          </cell>
          <cell r="AP15">
            <v>0</v>
          </cell>
          <cell r="AQ15">
            <v>103904262</v>
          </cell>
          <cell r="AR15">
            <v>1500722</v>
          </cell>
          <cell r="AS15">
            <v>200000</v>
          </cell>
          <cell r="AT15">
            <v>0</v>
          </cell>
          <cell r="AU15">
            <v>0</v>
          </cell>
          <cell r="AV15">
            <v>0</v>
          </cell>
          <cell r="AW15">
            <v>0</v>
          </cell>
          <cell r="AX15">
            <v>0</v>
          </cell>
          <cell r="AY15">
            <v>1700722</v>
          </cell>
          <cell r="AZ15">
            <v>488619</v>
          </cell>
          <cell r="BA15">
            <v>1839555</v>
          </cell>
          <cell r="BB15">
            <v>173396</v>
          </cell>
          <cell r="BC15">
            <v>0</v>
          </cell>
          <cell r="BD15">
            <v>2501570</v>
          </cell>
          <cell r="BE15">
            <v>544797</v>
          </cell>
          <cell r="BF15">
            <v>345438</v>
          </cell>
          <cell r="BG15">
            <v>180159</v>
          </cell>
          <cell r="BH15">
            <v>30800</v>
          </cell>
          <cell r="BI15">
            <v>25359</v>
          </cell>
          <cell r="BJ15">
            <v>177336</v>
          </cell>
          <cell r="BK15">
            <v>1303889</v>
          </cell>
          <cell r="BL15">
            <v>1108549</v>
          </cell>
          <cell r="BM15">
            <v>291190</v>
          </cell>
          <cell r="BN15">
            <v>650235</v>
          </cell>
          <cell r="BO15">
            <v>0</v>
          </cell>
          <cell r="BP15">
            <v>0</v>
          </cell>
          <cell r="BQ15">
            <v>0</v>
          </cell>
          <cell r="BR15">
            <v>3514499</v>
          </cell>
          <cell r="BS15">
            <v>49365</v>
          </cell>
          <cell r="BT15">
            <v>19287</v>
          </cell>
          <cell r="BU15">
            <v>0</v>
          </cell>
          <cell r="BV15">
            <v>457924</v>
          </cell>
          <cell r="BW15">
            <v>2046498</v>
          </cell>
          <cell r="BX15">
            <v>0</v>
          </cell>
          <cell r="BY15">
            <v>0</v>
          </cell>
          <cell r="BZ15">
            <v>0</v>
          </cell>
          <cell r="CA15">
            <v>0</v>
          </cell>
          <cell r="CB15">
            <v>10129229</v>
          </cell>
          <cell r="CC15">
            <v>1644754</v>
          </cell>
          <cell r="CD15">
            <v>6601324</v>
          </cell>
          <cell r="CE15">
            <v>6102</v>
          </cell>
          <cell r="CF15">
            <v>240965</v>
          </cell>
          <cell r="CG15">
            <v>31002</v>
          </cell>
          <cell r="CH15">
            <v>260600</v>
          </cell>
          <cell r="CI15">
            <v>8784747</v>
          </cell>
          <cell r="CJ15">
            <v>18913976</v>
          </cell>
          <cell r="CK15">
            <v>122818238</v>
          </cell>
          <cell r="CM15">
            <v>6648664</v>
          </cell>
          <cell r="CN15">
            <v>273223</v>
          </cell>
          <cell r="CO15">
            <v>0</v>
          </cell>
          <cell r="CP15">
            <v>0</v>
          </cell>
          <cell r="CQ15">
            <v>0</v>
          </cell>
          <cell r="CR15">
            <v>0</v>
          </cell>
          <cell r="CS15">
            <v>468517</v>
          </cell>
          <cell r="CT15">
            <v>0</v>
          </cell>
          <cell r="CV15">
            <v>0</v>
          </cell>
          <cell r="CW15">
            <v>6775366</v>
          </cell>
          <cell r="CX15">
            <v>1328805</v>
          </cell>
          <cell r="CY15">
            <v>0</v>
          </cell>
        </row>
        <row r="16">
          <cell r="A16">
            <v>206</v>
          </cell>
          <cell r="B16">
            <v>93867407.590000004</v>
          </cell>
          <cell r="C16">
            <v>2664913</v>
          </cell>
          <cell r="D16">
            <v>7654455</v>
          </cell>
          <cell r="E16">
            <v>2016900</v>
          </cell>
          <cell r="F16">
            <v>0</v>
          </cell>
          <cell r="G16">
            <v>0</v>
          </cell>
          <cell r="H16">
            <v>488596</v>
          </cell>
          <cell r="I16">
            <v>1637871</v>
          </cell>
          <cell r="J16">
            <v>184054</v>
          </cell>
          <cell r="K16">
            <v>0</v>
          </cell>
          <cell r="L16">
            <v>0</v>
          </cell>
          <cell r="M16">
            <v>122940</v>
          </cell>
          <cell r="N16">
            <v>2776932</v>
          </cell>
          <cell r="O16">
            <v>2321717</v>
          </cell>
          <cell r="P16">
            <v>2043509</v>
          </cell>
          <cell r="Q16">
            <v>81618</v>
          </cell>
          <cell r="R16">
            <v>187711</v>
          </cell>
          <cell r="S16">
            <v>96850</v>
          </cell>
          <cell r="T16">
            <v>8716300</v>
          </cell>
          <cell r="U16">
            <v>0</v>
          </cell>
          <cell r="V16">
            <v>53181</v>
          </cell>
          <cell r="W16">
            <v>0</v>
          </cell>
          <cell r="X16">
            <v>0</v>
          </cell>
          <cell r="Y16">
            <v>0</v>
          </cell>
          <cell r="Z16">
            <v>0</v>
          </cell>
          <cell r="AA16">
            <v>0</v>
          </cell>
          <cell r="AB16">
            <v>0</v>
          </cell>
          <cell r="AC16">
            <v>70816</v>
          </cell>
          <cell r="AD16">
            <v>387054</v>
          </cell>
          <cell r="AE16">
            <v>70500</v>
          </cell>
          <cell r="AF16">
            <v>0</v>
          </cell>
          <cell r="AG16">
            <v>6152</v>
          </cell>
          <cell r="AH16">
            <v>14999</v>
          </cell>
          <cell r="AI16">
            <v>118116</v>
          </cell>
          <cell r="AJ16">
            <v>1122239.55</v>
          </cell>
          <cell r="AK16">
            <v>0</v>
          </cell>
          <cell r="AL16">
            <v>1824267</v>
          </cell>
          <cell r="AM16">
            <v>0</v>
          </cell>
          <cell r="AN16">
            <v>2929052</v>
          </cell>
          <cell r="AO16">
            <v>1227199</v>
          </cell>
          <cell r="AP16">
            <v>0</v>
          </cell>
          <cell r="AQ16">
            <v>132685349.15000001</v>
          </cell>
          <cell r="AR16">
            <v>4185649</v>
          </cell>
          <cell r="AS16">
            <v>657004</v>
          </cell>
          <cell r="AT16">
            <v>0</v>
          </cell>
          <cell r="AU16">
            <v>354890</v>
          </cell>
          <cell r="AV16">
            <v>0</v>
          </cell>
          <cell r="AW16">
            <v>52694</v>
          </cell>
          <cell r="AX16">
            <v>84706</v>
          </cell>
          <cell r="AY16">
            <v>5334943</v>
          </cell>
          <cell r="AZ16">
            <v>3548224.45</v>
          </cell>
          <cell r="BA16">
            <v>1736122</v>
          </cell>
          <cell r="BB16">
            <v>363500</v>
          </cell>
          <cell r="BC16">
            <v>0</v>
          </cell>
          <cell r="BD16">
            <v>5647846.4500000002</v>
          </cell>
          <cell r="BE16">
            <v>1185086</v>
          </cell>
          <cell r="BF16">
            <v>215065</v>
          </cell>
          <cell r="BG16">
            <v>43789</v>
          </cell>
          <cell r="BH16">
            <v>29313</v>
          </cell>
          <cell r="BI16">
            <v>108935</v>
          </cell>
          <cell r="BJ16">
            <v>0</v>
          </cell>
          <cell r="BK16">
            <v>1582188</v>
          </cell>
          <cell r="BL16">
            <v>2223124</v>
          </cell>
          <cell r="BM16">
            <v>560486</v>
          </cell>
          <cell r="BN16">
            <v>1354868</v>
          </cell>
          <cell r="BO16">
            <v>0</v>
          </cell>
          <cell r="BP16">
            <v>0</v>
          </cell>
          <cell r="BQ16">
            <v>199824</v>
          </cell>
          <cell r="BR16">
            <v>4336628</v>
          </cell>
          <cell r="BS16">
            <v>102089</v>
          </cell>
          <cell r="BT16">
            <v>0</v>
          </cell>
          <cell r="BU16">
            <v>8169</v>
          </cell>
          <cell r="BV16">
            <v>5000</v>
          </cell>
          <cell r="BW16">
            <v>2106192</v>
          </cell>
          <cell r="BX16">
            <v>0</v>
          </cell>
          <cell r="BY16">
            <v>0</v>
          </cell>
          <cell r="BZ16">
            <v>0</v>
          </cell>
          <cell r="CA16">
            <v>83643</v>
          </cell>
          <cell r="CB16">
            <v>19208372.449999999</v>
          </cell>
          <cell r="CC16">
            <v>5690840</v>
          </cell>
          <cell r="CD16">
            <v>3892100</v>
          </cell>
          <cell r="CE16">
            <v>24480</v>
          </cell>
          <cell r="CF16">
            <v>463460</v>
          </cell>
          <cell r="CG16">
            <v>46490</v>
          </cell>
          <cell r="CH16">
            <v>0</v>
          </cell>
          <cell r="CI16">
            <v>10117370</v>
          </cell>
          <cell r="CJ16">
            <v>29325742.449999999</v>
          </cell>
          <cell r="CK16">
            <v>162011091.59</v>
          </cell>
          <cell r="CM16">
            <v>1514742</v>
          </cell>
          <cell r="CN16">
            <v>0</v>
          </cell>
          <cell r="CO16">
            <v>0</v>
          </cell>
          <cell r="CP16">
            <v>0</v>
          </cell>
          <cell r="CQ16">
            <v>0</v>
          </cell>
          <cell r="CR16">
            <v>0</v>
          </cell>
          <cell r="CS16">
            <v>806057</v>
          </cell>
          <cell r="CT16">
            <v>0</v>
          </cell>
          <cell r="CV16">
            <v>0</v>
          </cell>
          <cell r="CW16">
            <v>34636000</v>
          </cell>
          <cell r="CX16">
            <v>1375867</v>
          </cell>
          <cell r="CY16">
            <v>354832</v>
          </cell>
        </row>
        <row r="17">
          <cell r="A17">
            <v>207</v>
          </cell>
          <cell r="B17">
            <v>48502750</v>
          </cell>
          <cell r="C17">
            <v>1387650</v>
          </cell>
          <cell r="D17">
            <v>3769020</v>
          </cell>
          <cell r="E17">
            <v>822560</v>
          </cell>
          <cell r="F17">
            <v>1463163</v>
          </cell>
          <cell r="G17">
            <v>572000</v>
          </cell>
          <cell r="H17">
            <v>0</v>
          </cell>
          <cell r="I17">
            <v>127174</v>
          </cell>
          <cell r="J17">
            <v>156824</v>
          </cell>
          <cell r="K17">
            <v>0</v>
          </cell>
          <cell r="L17">
            <v>0</v>
          </cell>
          <cell r="M17">
            <v>224714</v>
          </cell>
          <cell r="N17">
            <v>2134311</v>
          </cell>
          <cell r="O17">
            <v>2219536</v>
          </cell>
          <cell r="P17">
            <v>1771032</v>
          </cell>
          <cell r="Q17">
            <v>110527</v>
          </cell>
          <cell r="R17">
            <v>25789</v>
          </cell>
          <cell r="S17">
            <v>124082</v>
          </cell>
          <cell r="T17">
            <v>3487162</v>
          </cell>
          <cell r="U17">
            <v>0</v>
          </cell>
          <cell r="V17">
            <v>751</v>
          </cell>
          <cell r="W17">
            <v>0</v>
          </cell>
          <cell r="X17">
            <v>1976</v>
          </cell>
          <cell r="Y17">
            <v>0</v>
          </cell>
          <cell r="Z17">
            <v>0</v>
          </cell>
          <cell r="AA17">
            <v>0</v>
          </cell>
          <cell r="AB17">
            <v>0</v>
          </cell>
          <cell r="AC17">
            <v>0</v>
          </cell>
          <cell r="AD17">
            <v>0</v>
          </cell>
          <cell r="AE17">
            <v>0</v>
          </cell>
          <cell r="AF17">
            <v>483840</v>
          </cell>
          <cell r="AG17">
            <v>59650</v>
          </cell>
          <cell r="AH17">
            <v>10000</v>
          </cell>
          <cell r="AI17">
            <v>44560</v>
          </cell>
          <cell r="AJ17">
            <v>2285790</v>
          </cell>
          <cell r="AK17">
            <v>19670</v>
          </cell>
          <cell r="AL17">
            <v>1156600</v>
          </cell>
          <cell r="AM17">
            <v>0</v>
          </cell>
          <cell r="AN17">
            <v>0</v>
          </cell>
          <cell r="AO17">
            <v>922524</v>
          </cell>
          <cell r="AP17">
            <v>0</v>
          </cell>
          <cell r="AQ17">
            <v>71883655</v>
          </cell>
          <cell r="AR17">
            <v>622212</v>
          </cell>
          <cell r="AS17">
            <v>294870</v>
          </cell>
          <cell r="AT17">
            <v>0</v>
          </cell>
          <cell r="AU17">
            <v>0</v>
          </cell>
          <cell r="AV17">
            <v>0</v>
          </cell>
          <cell r="AW17">
            <v>0</v>
          </cell>
          <cell r="AX17">
            <v>0</v>
          </cell>
          <cell r="AY17">
            <v>917082</v>
          </cell>
          <cell r="AZ17">
            <v>69880</v>
          </cell>
          <cell r="BA17">
            <v>21233</v>
          </cell>
          <cell r="BB17">
            <v>115887</v>
          </cell>
          <cell r="BC17">
            <v>0</v>
          </cell>
          <cell r="BD17">
            <v>207000</v>
          </cell>
          <cell r="BE17">
            <v>792320</v>
          </cell>
          <cell r="BF17">
            <v>0</v>
          </cell>
          <cell r="BG17">
            <v>15750</v>
          </cell>
          <cell r="BH17">
            <v>14117</v>
          </cell>
          <cell r="BI17">
            <v>41700</v>
          </cell>
          <cell r="BJ17">
            <v>0</v>
          </cell>
          <cell r="BK17">
            <v>863887</v>
          </cell>
          <cell r="BL17">
            <v>1147416</v>
          </cell>
          <cell r="BM17">
            <v>74818</v>
          </cell>
          <cell r="BN17">
            <v>593564</v>
          </cell>
          <cell r="BO17">
            <v>29760</v>
          </cell>
          <cell r="BP17">
            <v>3672</v>
          </cell>
          <cell r="BQ17">
            <v>1183</v>
          </cell>
          <cell r="BR17">
            <v>2223785</v>
          </cell>
          <cell r="BS17">
            <v>194540</v>
          </cell>
          <cell r="BT17">
            <v>100241</v>
          </cell>
          <cell r="BU17">
            <v>0</v>
          </cell>
          <cell r="BV17">
            <v>5837</v>
          </cell>
          <cell r="BW17">
            <v>1213493</v>
          </cell>
          <cell r="BX17">
            <v>0</v>
          </cell>
          <cell r="BY17">
            <v>6677</v>
          </cell>
          <cell r="BZ17">
            <v>0</v>
          </cell>
          <cell r="CA17">
            <v>119592</v>
          </cell>
          <cell r="CB17">
            <v>5478762</v>
          </cell>
          <cell r="CC17">
            <v>1924650</v>
          </cell>
          <cell r="CD17">
            <v>6071276</v>
          </cell>
          <cell r="CE17">
            <v>28562</v>
          </cell>
          <cell r="CF17">
            <v>501054</v>
          </cell>
          <cell r="CG17">
            <v>51873</v>
          </cell>
          <cell r="CH17">
            <v>0</v>
          </cell>
          <cell r="CI17">
            <v>8577415</v>
          </cell>
          <cell r="CJ17">
            <v>14056177</v>
          </cell>
          <cell r="CK17">
            <v>85939832</v>
          </cell>
          <cell r="CM17">
            <v>2670322</v>
          </cell>
          <cell r="CN17">
            <v>840010</v>
          </cell>
          <cell r="CO17">
            <v>0</v>
          </cell>
          <cell r="CP17">
            <v>0</v>
          </cell>
          <cell r="CQ17">
            <v>0</v>
          </cell>
          <cell r="CR17">
            <v>0</v>
          </cell>
          <cell r="CS17">
            <v>291986</v>
          </cell>
          <cell r="CT17">
            <v>0</v>
          </cell>
          <cell r="CV17">
            <v>0</v>
          </cell>
          <cell r="CW17">
            <v>1493260</v>
          </cell>
          <cell r="CX17">
            <v>872550</v>
          </cell>
          <cell r="CY17">
            <v>0</v>
          </cell>
        </row>
        <row r="18">
          <cell r="A18">
            <v>208</v>
          </cell>
          <cell r="B18">
            <v>117994542</v>
          </cell>
          <cell r="C18">
            <v>3522689</v>
          </cell>
          <cell r="D18">
            <v>10682605</v>
          </cell>
          <cell r="E18">
            <v>2148061</v>
          </cell>
          <cell r="F18">
            <v>3937613</v>
          </cell>
          <cell r="G18">
            <v>1757000</v>
          </cell>
          <cell r="H18">
            <v>0</v>
          </cell>
          <cell r="I18">
            <v>538000</v>
          </cell>
          <cell r="J18">
            <v>239980</v>
          </cell>
          <cell r="K18">
            <v>0</v>
          </cell>
          <cell r="L18">
            <v>0</v>
          </cell>
          <cell r="M18">
            <v>314922</v>
          </cell>
          <cell r="N18">
            <v>3650000</v>
          </cell>
          <cell r="O18">
            <v>3010331</v>
          </cell>
          <cell r="P18">
            <v>2574988</v>
          </cell>
          <cell r="Q18">
            <v>128995</v>
          </cell>
          <cell r="R18">
            <v>0</v>
          </cell>
          <cell r="S18">
            <v>0</v>
          </cell>
          <cell r="T18">
            <v>11796825</v>
          </cell>
          <cell r="U18">
            <v>4017033</v>
          </cell>
          <cell r="V18">
            <v>0</v>
          </cell>
          <cell r="W18">
            <v>78795</v>
          </cell>
          <cell r="X18">
            <v>0</v>
          </cell>
          <cell r="Y18">
            <v>0</v>
          </cell>
          <cell r="Z18">
            <v>0</v>
          </cell>
          <cell r="AA18">
            <v>0</v>
          </cell>
          <cell r="AB18">
            <v>0</v>
          </cell>
          <cell r="AC18">
            <v>0</v>
          </cell>
          <cell r="AD18">
            <v>194351</v>
          </cell>
          <cell r="AE18">
            <v>0</v>
          </cell>
          <cell r="AF18">
            <v>500000</v>
          </cell>
          <cell r="AG18">
            <v>0</v>
          </cell>
          <cell r="AH18">
            <v>0</v>
          </cell>
          <cell r="AI18">
            <v>500000</v>
          </cell>
          <cell r="AJ18">
            <v>3937062</v>
          </cell>
          <cell r="AK18">
            <v>0</v>
          </cell>
          <cell r="AL18">
            <v>1275943</v>
          </cell>
          <cell r="AM18">
            <v>0</v>
          </cell>
          <cell r="AN18">
            <v>0</v>
          </cell>
          <cell r="AO18">
            <v>692084</v>
          </cell>
          <cell r="AP18">
            <v>0</v>
          </cell>
          <cell r="AQ18">
            <v>173491819</v>
          </cell>
          <cell r="AR18">
            <v>2621250</v>
          </cell>
          <cell r="AS18">
            <v>472309</v>
          </cell>
          <cell r="AT18">
            <v>1150825</v>
          </cell>
          <cell r="AU18">
            <v>0</v>
          </cell>
          <cell r="AV18">
            <v>0</v>
          </cell>
          <cell r="AW18">
            <v>0</v>
          </cell>
          <cell r="AX18">
            <v>0</v>
          </cell>
          <cell r="AY18">
            <v>4244384</v>
          </cell>
          <cell r="AZ18">
            <v>945000</v>
          </cell>
          <cell r="BA18">
            <v>1746327</v>
          </cell>
          <cell r="BB18">
            <v>0</v>
          </cell>
          <cell r="BC18">
            <v>0</v>
          </cell>
          <cell r="BD18">
            <v>2691327</v>
          </cell>
          <cell r="BE18">
            <v>1228000</v>
          </cell>
          <cell r="BF18">
            <v>250395</v>
          </cell>
          <cell r="BG18">
            <v>0</v>
          </cell>
          <cell r="BH18">
            <v>37023</v>
          </cell>
          <cell r="BI18">
            <v>43621</v>
          </cell>
          <cell r="BJ18">
            <v>146694</v>
          </cell>
          <cell r="BK18">
            <v>1705733</v>
          </cell>
          <cell r="BL18">
            <v>2937000</v>
          </cell>
          <cell r="BM18">
            <v>1372530</v>
          </cell>
          <cell r="BN18">
            <v>573433</v>
          </cell>
          <cell r="BO18">
            <v>0</v>
          </cell>
          <cell r="BP18">
            <v>0</v>
          </cell>
          <cell r="BQ18">
            <v>0</v>
          </cell>
          <cell r="BR18">
            <v>5741165</v>
          </cell>
          <cell r="BS18">
            <v>7202</v>
          </cell>
          <cell r="BT18">
            <v>0</v>
          </cell>
          <cell r="BU18">
            <v>0</v>
          </cell>
          <cell r="BV18">
            <v>0</v>
          </cell>
          <cell r="BW18">
            <v>3788000</v>
          </cell>
          <cell r="BX18">
            <v>0</v>
          </cell>
          <cell r="BY18">
            <v>0</v>
          </cell>
          <cell r="BZ18">
            <v>0</v>
          </cell>
          <cell r="CA18">
            <v>0</v>
          </cell>
          <cell r="CB18">
            <v>17319609</v>
          </cell>
          <cell r="CC18">
            <v>1941865</v>
          </cell>
          <cell r="CD18">
            <v>4025000</v>
          </cell>
          <cell r="CE18">
            <v>784500</v>
          </cell>
          <cell r="CF18">
            <v>0</v>
          </cell>
          <cell r="CG18">
            <v>0</v>
          </cell>
          <cell r="CH18">
            <v>0</v>
          </cell>
          <cell r="CI18">
            <v>6751365</v>
          </cell>
          <cell r="CJ18">
            <v>24070974</v>
          </cell>
          <cell r="CK18">
            <v>197562793</v>
          </cell>
          <cell r="CM18">
            <v>0</v>
          </cell>
          <cell r="CN18">
            <v>0</v>
          </cell>
          <cell r="CO18">
            <v>76512</v>
          </cell>
          <cell r="CP18">
            <v>0</v>
          </cell>
          <cell r="CQ18">
            <v>0</v>
          </cell>
          <cell r="CR18">
            <v>0</v>
          </cell>
          <cell r="CS18">
            <v>561088</v>
          </cell>
          <cell r="CT18">
            <v>0</v>
          </cell>
          <cell r="CV18">
            <v>0</v>
          </cell>
          <cell r="CW18">
            <v>11481000</v>
          </cell>
          <cell r="CX18">
            <v>692084</v>
          </cell>
          <cell r="CY18">
            <v>623000</v>
          </cell>
        </row>
        <row r="19">
          <cell r="A19">
            <v>209</v>
          </cell>
          <cell r="B19">
            <v>131571058</v>
          </cell>
          <cell r="C19">
            <v>3932134</v>
          </cell>
          <cell r="D19">
            <v>11483418</v>
          </cell>
          <cell r="E19">
            <v>3050995</v>
          </cell>
          <cell r="F19">
            <v>5533429</v>
          </cell>
          <cell r="G19">
            <v>52000</v>
          </cell>
          <cell r="H19">
            <v>0</v>
          </cell>
          <cell r="I19">
            <v>617124</v>
          </cell>
          <cell r="J19">
            <v>0</v>
          </cell>
          <cell r="K19">
            <v>1005920</v>
          </cell>
          <cell r="L19">
            <v>362133</v>
          </cell>
          <cell r="M19">
            <v>339202</v>
          </cell>
          <cell r="N19">
            <v>3213834</v>
          </cell>
          <cell r="O19">
            <v>4374391</v>
          </cell>
          <cell r="P19">
            <v>2754006</v>
          </cell>
          <cell r="Q19">
            <v>348859</v>
          </cell>
          <cell r="R19">
            <v>410151</v>
          </cell>
          <cell r="S19">
            <v>818784</v>
          </cell>
          <cell r="T19">
            <v>5243886</v>
          </cell>
          <cell r="U19">
            <v>0</v>
          </cell>
          <cell r="V19">
            <v>48483</v>
          </cell>
          <cell r="W19">
            <v>0</v>
          </cell>
          <cell r="X19">
            <v>0</v>
          </cell>
          <cell r="Y19">
            <v>441146</v>
          </cell>
          <cell r="Z19">
            <v>0</v>
          </cell>
          <cell r="AA19">
            <v>0</v>
          </cell>
          <cell r="AB19">
            <v>0</v>
          </cell>
          <cell r="AC19">
            <v>0</v>
          </cell>
          <cell r="AD19">
            <v>313209</v>
          </cell>
          <cell r="AE19">
            <v>71805</v>
          </cell>
          <cell r="AF19">
            <v>506638</v>
          </cell>
          <cell r="AG19">
            <v>114147</v>
          </cell>
          <cell r="AH19">
            <v>34913</v>
          </cell>
          <cell r="AI19">
            <v>393515</v>
          </cell>
          <cell r="AJ19">
            <v>1606253</v>
          </cell>
          <cell r="AK19">
            <v>0</v>
          </cell>
          <cell r="AL19">
            <v>976005</v>
          </cell>
          <cell r="AM19">
            <v>0</v>
          </cell>
          <cell r="AN19">
            <v>327572</v>
          </cell>
          <cell r="AO19">
            <v>4248758</v>
          </cell>
          <cell r="AP19">
            <v>0</v>
          </cell>
          <cell r="AQ19">
            <v>184193768</v>
          </cell>
          <cell r="AR19">
            <v>3403918</v>
          </cell>
          <cell r="AS19">
            <v>1267147</v>
          </cell>
          <cell r="AT19">
            <v>215000</v>
          </cell>
          <cell r="AU19">
            <v>1494200</v>
          </cell>
          <cell r="AV19">
            <v>0</v>
          </cell>
          <cell r="AW19">
            <v>0</v>
          </cell>
          <cell r="AX19">
            <v>34405</v>
          </cell>
          <cell r="AY19">
            <v>6414670</v>
          </cell>
          <cell r="AZ19">
            <v>2221727</v>
          </cell>
          <cell r="BA19">
            <v>92359</v>
          </cell>
          <cell r="BB19">
            <v>0</v>
          </cell>
          <cell r="BC19">
            <v>0</v>
          </cell>
          <cell r="BD19">
            <v>2314086</v>
          </cell>
          <cell r="BE19">
            <v>779753</v>
          </cell>
          <cell r="BF19">
            <v>0</v>
          </cell>
          <cell r="BG19">
            <v>501204</v>
          </cell>
          <cell r="BH19">
            <v>0</v>
          </cell>
          <cell r="BI19">
            <v>86453</v>
          </cell>
          <cell r="BJ19">
            <v>0</v>
          </cell>
          <cell r="BK19">
            <v>1367410</v>
          </cell>
          <cell r="BL19">
            <v>2770549</v>
          </cell>
          <cell r="BM19">
            <v>1168116</v>
          </cell>
          <cell r="BN19">
            <v>926316</v>
          </cell>
          <cell r="BO19">
            <v>42536</v>
          </cell>
          <cell r="BP19">
            <v>0</v>
          </cell>
          <cell r="BQ19">
            <v>173953</v>
          </cell>
          <cell r="BR19">
            <v>7155561</v>
          </cell>
          <cell r="BS19">
            <v>274090</v>
          </cell>
          <cell r="BT19">
            <v>126916</v>
          </cell>
          <cell r="BU19">
            <v>0</v>
          </cell>
          <cell r="BV19">
            <v>731581</v>
          </cell>
          <cell r="BW19">
            <v>3360652</v>
          </cell>
          <cell r="BX19">
            <v>96772</v>
          </cell>
          <cell r="BY19">
            <v>201629</v>
          </cell>
          <cell r="BZ19">
            <v>53000</v>
          </cell>
          <cell r="CA19">
            <v>0</v>
          </cell>
          <cell r="CB19">
            <v>20022276</v>
          </cell>
          <cell r="CC19">
            <v>3657887</v>
          </cell>
          <cell r="CD19">
            <v>5585425</v>
          </cell>
          <cell r="CE19">
            <v>0</v>
          </cell>
          <cell r="CF19">
            <v>0</v>
          </cell>
          <cell r="CG19">
            <v>11856</v>
          </cell>
          <cell r="CH19">
            <v>0</v>
          </cell>
          <cell r="CI19">
            <v>9255168</v>
          </cell>
          <cell r="CJ19">
            <v>29277444</v>
          </cell>
          <cell r="CK19">
            <v>213471212</v>
          </cell>
          <cell r="CM19">
            <v>6638256</v>
          </cell>
          <cell r="CN19">
            <v>378023</v>
          </cell>
          <cell r="CO19">
            <v>21286</v>
          </cell>
          <cell r="CP19">
            <v>0</v>
          </cell>
          <cell r="CQ19">
            <v>0</v>
          </cell>
          <cell r="CR19">
            <v>0</v>
          </cell>
          <cell r="CS19">
            <v>537760</v>
          </cell>
          <cell r="CT19">
            <v>127784</v>
          </cell>
          <cell r="CV19">
            <v>0</v>
          </cell>
          <cell r="CW19">
            <v>5553237</v>
          </cell>
          <cell r="CX19">
            <v>2085460</v>
          </cell>
          <cell r="CY19">
            <v>465362</v>
          </cell>
        </row>
        <row r="20">
          <cell r="A20">
            <v>210</v>
          </cell>
          <cell r="B20">
            <v>143409070</v>
          </cell>
          <cell r="C20">
            <v>4092224</v>
          </cell>
          <cell r="D20">
            <v>12712337</v>
          </cell>
          <cell r="E20">
            <v>3559147</v>
          </cell>
          <cell r="F20">
            <v>4501906</v>
          </cell>
          <cell r="G20">
            <v>0</v>
          </cell>
          <cell r="H20">
            <v>330000</v>
          </cell>
          <cell r="I20">
            <v>1087000</v>
          </cell>
          <cell r="J20">
            <v>100000</v>
          </cell>
          <cell r="K20">
            <v>361007</v>
          </cell>
          <cell r="L20">
            <v>215922</v>
          </cell>
          <cell r="M20">
            <v>304960</v>
          </cell>
          <cell r="N20">
            <v>2435000</v>
          </cell>
          <cell r="O20">
            <v>3125000</v>
          </cell>
          <cell r="P20">
            <v>2143030</v>
          </cell>
          <cell r="Q20">
            <v>1692050</v>
          </cell>
          <cell r="R20">
            <v>1366409</v>
          </cell>
          <cell r="S20">
            <v>307500</v>
          </cell>
          <cell r="T20">
            <v>3872190</v>
          </cell>
          <cell r="U20">
            <v>240000</v>
          </cell>
          <cell r="V20">
            <v>148724</v>
          </cell>
          <cell r="W20">
            <v>84200</v>
          </cell>
          <cell r="X20">
            <v>10000</v>
          </cell>
          <cell r="Y20">
            <v>0</v>
          </cell>
          <cell r="Z20">
            <v>0</v>
          </cell>
          <cell r="AA20">
            <v>0</v>
          </cell>
          <cell r="AB20">
            <v>0</v>
          </cell>
          <cell r="AC20">
            <v>418382</v>
          </cell>
          <cell r="AD20">
            <v>233940</v>
          </cell>
          <cell r="AE20">
            <v>52000</v>
          </cell>
          <cell r="AF20">
            <v>200000</v>
          </cell>
          <cell r="AG20">
            <v>0</v>
          </cell>
          <cell r="AH20">
            <v>28000</v>
          </cell>
          <cell r="AI20">
            <v>555000</v>
          </cell>
          <cell r="AJ20">
            <v>1229446</v>
          </cell>
          <cell r="AK20">
            <v>0</v>
          </cell>
          <cell r="AL20">
            <v>1319310</v>
          </cell>
          <cell r="AM20">
            <v>0</v>
          </cell>
          <cell r="AN20">
            <v>212132</v>
          </cell>
          <cell r="AO20">
            <v>850452</v>
          </cell>
          <cell r="AP20">
            <v>0</v>
          </cell>
          <cell r="AQ20">
            <v>191196338</v>
          </cell>
          <cell r="AR20">
            <v>3282927</v>
          </cell>
          <cell r="AS20">
            <v>400000</v>
          </cell>
          <cell r="AT20">
            <v>545233</v>
          </cell>
          <cell r="AU20">
            <v>1242686</v>
          </cell>
          <cell r="AV20">
            <v>0</v>
          </cell>
          <cell r="AW20">
            <v>58320</v>
          </cell>
          <cell r="AX20">
            <v>30000</v>
          </cell>
          <cell r="AY20">
            <v>5559166</v>
          </cell>
          <cell r="AZ20">
            <v>2178868</v>
          </cell>
          <cell r="BA20">
            <v>0</v>
          </cell>
          <cell r="BB20">
            <v>212131</v>
          </cell>
          <cell r="BC20">
            <v>0</v>
          </cell>
          <cell r="BD20">
            <v>2390999</v>
          </cell>
          <cell r="BE20">
            <v>969130</v>
          </cell>
          <cell r="BF20">
            <v>1127009</v>
          </cell>
          <cell r="BG20">
            <v>171160</v>
          </cell>
          <cell r="BH20">
            <v>141600</v>
          </cell>
          <cell r="BI20">
            <v>82052</v>
          </cell>
          <cell r="BJ20">
            <v>158074</v>
          </cell>
          <cell r="BK20">
            <v>2649025</v>
          </cell>
          <cell r="BL20">
            <v>1908179</v>
          </cell>
          <cell r="BM20">
            <v>755668</v>
          </cell>
          <cell r="BN20">
            <v>1330635</v>
          </cell>
          <cell r="BO20">
            <v>0</v>
          </cell>
          <cell r="BP20">
            <v>0</v>
          </cell>
          <cell r="BQ20">
            <v>0</v>
          </cell>
          <cell r="BR20">
            <v>6131658</v>
          </cell>
          <cell r="BS20">
            <v>93840</v>
          </cell>
          <cell r="BT20">
            <v>27000</v>
          </cell>
          <cell r="BU20">
            <v>67680</v>
          </cell>
          <cell r="BV20">
            <v>274724</v>
          </cell>
          <cell r="BW20">
            <v>3192300</v>
          </cell>
          <cell r="BX20">
            <v>309811</v>
          </cell>
          <cell r="BY20">
            <v>80000</v>
          </cell>
          <cell r="BZ20">
            <v>0</v>
          </cell>
          <cell r="CA20">
            <v>0</v>
          </cell>
          <cell r="CB20">
            <v>18639027</v>
          </cell>
          <cell r="CC20">
            <v>3733916</v>
          </cell>
          <cell r="CD20">
            <v>3556654</v>
          </cell>
          <cell r="CE20">
            <v>60000</v>
          </cell>
          <cell r="CF20">
            <v>476390</v>
          </cell>
          <cell r="CG20">
            <v>97500</v>
          </cell>
          <cell r="CH20">
            <v>0</v>
          </cell>
          <cell r="CI20">
            <v>7924460</v>
          </cell>
          <cell r="CJ20">
            <v>26563487</v>
          </cell>
          <cell r="CK20">
            <v>217759825</v>
          </cell>
          <cell r="CM20">
            <v>2160347</v>
          </cell>
          <cell r="CN20">
            <v>130000</v>
          </cell>
          <cell r="CO20">
            <v>0</v>
          </cell>
          <cell r="CP20">
            <v>0</v>
          </cell>
          <cell r="CQ20">
            <v>0</v>
          </cell>
          <cell r="CR20">
            <v>0</v>
          </cell>
          <cell r="CS20">
            <v>797881</v>
          </cell>
          <cell r="CT20">
            <v>0</v>
          </cell>
          <cell r="CV20">
            <v>0</v>
          </cell>
          <cell r="CW20">
            <v>42371375</v>
          </cell>
          <cell r="CX20">
            <v>1990060</v>
          </cell>
          <cell r="CY20">
            <v>538811</v>
          </cell>
        </row>
        <row r="21">
          <cell r="A21">
            <v>211</v>
          </cell>
          <cell r="B21">
            <v>171228738</v>
          </cell>
          <cell r="C21">
            <v>4393153</v>
          </cell>
          <cell r="D21">
            <v>19500464</v>
          </cell>
          <cell r="E21">
            <v>5559538</v>
          </cell>
          <cell r="F21">
            <v>5836989</v>
          </cell>
          <cell r="G21">
            <v>434000</v>
          </cell>
          <cell r="H21">
            <v>250000</v>
          </cell>
          <cell r="I21">
            <v>2012496</v>
          </cell>
          <cell r="J21">
            <v>682956</v>
          </cell>
          <cell r="K21">
            <v>39502</v>
          </cell>
          <cell r="L21">
            <v>200829</v>
          </cell>
          <cell r="M21">
            <v>205395</v>
          </cell>
          <cell r="N21">
            <v>1587489</v>
          </cell>
          <cell r="O21">
            <v>2690447</v>
          </cell>
          <cell r="P21">
            <v>2888894</v>
          </cell>
          <cell r="Q21">
            <v>219459</v>
          </cell>
          <cell r="R21">
            <v>631334</v>
          </cell>
          <cell r="S21">
            <v>0</v>
          </cell>
          <cell r="T21">
            <v>1503843</v>
          </cell>
          <cell r="U21">
            <v>104831</v>
          </cell>
          <cell r="V21">
            <v>185400</v>
          </cell>
          <cell r="W21">
            <v>184017</v>
          </cell>
          <cell r="X21">
            <v>0</v>
          </cell>
          <cell r="Y21">
            <v>37082</v>
          </cell>
          <cell r="Z21">
            <v>0</v>
          </cell>
          <cell r="AA21">
            <v>0</v>
          </cell>
          <cell r="AB21">
            <v>0</v>
          </cell>
          <cell r="AC21">
            <v>306140</v>
          </cell>
          <cell r="AD21">
            <v>240079</v>
          </cell>
          <cell r="AE21">
            <v>0</v>
          </cell>
          <cell r="AF21">
            <v>336009</v>
          </cell>
          <cell r="AG21">
            <v>20000</v>
          </cell>
          <cell r="AH21">
            <v>0</v>
          </cell>
          <cell r="AI21">
            <v>139327</v>
          </cell>
          <cell r="AJ21">
            <v>1686655</v>
          </cell>
          <cell r="AK21">
            <v>4250993</v>
          </cell>
          <cell r="AL21">
            <v>542185</v>
          </cell>
          <cell r="AM21">
            <v>0</v>
          </cell>
          <cell r="AN21">
            <v>129878</v>
          </cell>
          <cell r="AO21">
            <v>1736151</v>
          </cell>
          <cell r="AP21">
            <v>0</v>
          </cell>
          <cell r="AQ21">
            <v>229764273</v>
          </cell>
          <cell r="AR21">
            <v>2160042</v>
          </cell>
          <cell r="AS21">
            <v>661260</v>
          </cell>
          <cell r="AT21">
            <v>778052</v>
          </cell>
          <cell r="AU21">
            <v>236017</v>
          </cell>
          <cell r="AV21">
            <v>0</v>
          </cell>
          <cell r="AW21">
            <v>0</v>
          </cell>
          <cell r="AX21">
            <v>56365</v>
          </cell>
          <cell r="AY21">
            <v>3891736</v>
          </cell>
          <cell r="AZ21">
            <v>1552319</v>
          </cell>
          <cell r="BA21">
            <v>2197211</v>
          </cell>
          <cell r="BB21">
            <v>0</v>
          </cell>
          <cell r="BC21">
            <v>0</v>
          </cell>
          <cell r="BD21">
            <v>3749530</v>
          </cell>
          <cell r="BE21">
            <v>1055091</v>
          </cell>
          <cell r="BF21">
            <v>416818</v>
          </cell>
          <cell r="BG21">
            <v>39622</v>
          </cell>
          <cell r="BH21">
            <v>50462</v>
          </cell>
          <cell r="BI21">
            <v>275448</v>
          </cell>
          <cell r="BJ21">
            <v>169214</v>
          </cell>
          <cell r="BK21">
            <v>2006655</v>
          </cell>
          <cell r="BL21">
            <v>3931798</v>
          </cell>
          <cell r="BM21">
            <v>372911</v>
          </cell>
          <cell r="BN21">
            <v>1291627</v>
          </cell>
          <cell r="BO21">
            <v>0</v>
          </cell>
          <cell r="BP21">
            <v>0</v>
          </cell>
          <cell r="BQ21">
            <v>10274</v>
          </cell>
          <cell r="BR21">
            <v>5410972</v>
          </cell>
          <cell r="BS21">
            <v>35316</v>
          </cell>
          <cell r="BT21">
            <v>31894</v>
          </cell>
          <cell r="BU21">
            <v>14418</v>
          </cell>
          <cell r="BV21">
            <v>206000</v>
          </cell>
          <cell r="BW21">
            <v>3159918</v>
          </cell>
          <cell r="BX21">
            <v>50268</v>
          </cell>
          <cell r="BY21">
            <v>223013</v>
          </cell>
          <cell r="BZ21">
            <v>15333</v>
          </cell>
          <cell r="CA21">
            <v>0</v>
          </cell>
          <cell r="CB21">
            <v>18990691</v>
          </cell>
          <cell r="CC21">
            <v>4625266</v>
          </cell>
          <cell r="CD21">
            <v>7001825</v>
          </cell>
          <cell r="CE21">
            <v>68997</v>
          </cell>
          <cell r="CF21">
            <v>221427</v>
          </cell>
          <cell r="CG21">
            <v>419688</v>
          </cell>
          <cell r="CH21">
            <v>0</v>
          </cell>
          <cell r="CI21">
            <v>12337203</v>
          </cell>
          <cell r="CJ21">
            <v>31327894</v>
          </cell>
          <cell r="CK21">
            <v>261092167</v>
          </cell>
          <cell r="CM21">
            <v>7201128</v>
          </cell>
          <cell r="CN21">
            <v>631918</v>
          </cell>
          <cell r="CO21">
            <v>92624</v>
          </cell>
          <cell r="CP21">
            <v>0</v>
          </cell>
          <cell r="CQ21">
            <v>0</v>
          </cell>
          <cell r="CR21">
            <v>0</v>
          </cell>
          <cell r="CS21">
            <v>189797</v>
          </cell>
          <cell r="CT21">
            <v>0</v>
          </cell>
          <cell r="CV21">
            <v>0</v>
          </cell>
          <cell r="CW21">
            <v>16504888</v>
          </cell>
          <cell r="CX21">
            <v>2675020</v>
          </cell>
          <cell r="CY21">
            <v>0</v>
          </cell>
        </row>
        <row r="22">
          <cell r="A22">
            <v>212</v>
          </cell>
          <cell r="B22">
            <v>114591269</v>
          </cell>
          <cell r="C22">
            <v>3334757</v>
          </cell>
          <cell r="D22">
            <v>11695360</v>
          </cell>
          <cell r="E22">
            <v>2728160</v>
          </cell>
          <cell r="F22">
            <v>4300748</v>
          </cell>
          <cell r="G22">
            <v>0</v>
          </cell>
          <cell r="H22">
            <v>350000</v>
          </cell>
          <cell r="I22">
            <v>279091</v>
          </cell>
          <cell r="J22">
            <v>0</v>
          </cell>
          <cell r="K22">
            <v>0</v>
          </cell>
          <cell r="L22">
            <v>199599</v>
          </cell>
          <cell r="M22">
            <v>213265</v>
          </cell>
          <cell r="N22">
            <v>2268553</v>
          </cell>
          <cell r="O22">
            <v>4088224</v>
          </cell>
          <cell r="P22">
            <v>1326865</v>
          </cell>
          <cell r="Q22">
            <v>25567</v>
          </cell>
          <cell r="R22">
            <v>647567</v>
          </cell>
          <cell r="S22">
            <v>138541</v>
          </cell>
          <cell r="T22">
            <v>4601613</v>
          </cell>
          <cell r="U22">
            <v>29561</v>
          </cell>
          <cell r="V22">
            <v>0</v>
          </cell>
          <cell r="W22">
            <v>34040</v>
          </cell>
          <cell r="X22">
            <v>0</v>
          </cell>
          <cell r="Y22">
            <v>0</v>
          </cell>
          <cell r="Z22">
            <v>12501</v>
          </cell>
          <cell r="AA22">
            <v>0</v>
          </cell>
          <cell r="AB22">
            <v>0</v>
          </cell>
          <cell r="AC22">
            <v>0</v>
          </cell>
          <cell r="AD22">
            <v>372531</v>
          </cell>
          <cell r="AE22">
            <v>0</v>
          </cell>
          <cell r="AF22">
            <v>230618</v>
          </cell>
          <cell r="AG22">
            <v>62999</v>
          </cell>
          <cell r="AH22">
            <v>1569</v>
          </cell>
          <cell r="AI22">
            <v>389389</v>
          </cell>
          <cell r="AJ22">
            <v>585851</v>
          </cell>
          <cell r="AK22">
            <v>1367402</v>
          </cell>
          <cell r="AL22">
            <v>260267</v>
          </cell>
          <cell r="AM22">
            <v>0</v>
          </cell>
          <cell r="AN22">
            <v>301917</v>
          </cell>
          <cell r="AO22">
            <v>0</v>
          </cell>
          <cell r="AP22">
            <v>0</v>
          </cell>
          <cell r="AQ22">
            <v>154437824</v>
          </cell>
          <cell r="AR22">
            <v>1542863</v>
          </cell>
          <cell r="AS22">
            <v>334577</v>
          </cell>
          <cell r="AT22">
            <v>0</v>
          </cell>
          <cell r="AU22">
            <v>1595943</v>
          </cell>
          <cell r="AV22">
            <v>0</v>
          </cell>
          <cell r="AW22">
            <v>0</v>
          </cell>
          <cell r="AX22">
            <v>18599</v>
          </cell>
          <cell r="AY22">
            <v>3491982</v>
          </cell>
          <cell r="AZ22">
            <v>1553693</v>
          </cell>
          <cell r="BA22">
            <v>474510</v>
          </cell>
          <cell r="BB22">
            <v>8264</v>
          </cell>
          <cell r="BC22">
            <v>0</v>
          </cell>
          <cell r="BD22">
            <v>2036467</v>
          </cell>
          <cell r="BE22">
            <v>690374</v>
          </cell>
          <cell r="BF22">
            <v>602734</v>
          </cell>
          <cell r="BG22">
            <v>303491</v>
          </cell>
          <cell r="BH22">
            <v>121797</v>
          </cell>
          <cell r="BI22">
            <v>10177</v>
          </cell>
          <cell r="BJ22">
            <v>52656</v>
          </cell>
          <cell r="BK22">
            <v>1781229</v>
          </cell>
          <cell r="BL22">
            <v>1221973</v>
          </cell>
          <cell r="BM22">
            <v>354393</v>
          </cell>
          <cell r="BN22">
            <v>671309</v>
          </cell>
          <cell r="BO22">
            <v>0</v>
          </cell>
          <cell r="BP22">
            <v>0</v>
          </cell>
          <cell r="BQ22">
            <v>0</v>
          </cell>
          <cell r="BR22">
            <v>3984352</v>
          </cell>
          <cell r="BS22">
            <v>188786</v>
          </cell>
          <cell r="BT22">
            <v>136482</v>
          </cell>
          <cell r="BU22">
            <v>5394</v>
          </cell>
          <cell r="BV22">
            <v>11415</v>
          </cell>
          <cell r="BW22">
            <v>2424653</v>
          </cell>
          <cell r="BX22">
            <v>150337</v>
          </cell>
          <cell r="BY22">
            <v>41583</v>
          </cell>
          <cell r="BZ22">
            <v>0</v>
          </cell>
          <cell r="CA22">
            <v>205582</v>
          </cell>
          <cell r="CB22">
            <v>12721585</v>
          </cell>
          <cell r="CC22">
            <v>2946640</v>
          </cell>
          <cell r="CD22">
            <v>2275071</v>
          </cell>
          <cell r="CE22">
            <v>167656</v>
          </cell>
          <cell r="CF22">
            <v>302938</v>
          </cell>
          <cell r="CG22">
            <v>1003654</v>
          </cell>
          <cell r="CH22">
            <v>0</v>
          </cell>
          <cell r="CI22">
            <v>6695959</v>
          </cell>
          <cell r="CJ22">
            <v>19417544</v>
          </cell>
          <cell r="CK22">
            <v>173855368</v>
          </cell>
          <cell r="CM22">
            <v>8333580</v>
          </cell>
          <cell r="CN22">
            <v>1975567</v>
          </cell>
          <cell r="CO22">
            <v>0</v>
          </cell>
          <cell r="CP22">
            <v>0</v>
          </cell>
          <cell r="CQ22">
            <v>0</v>
          </cell>
          <cell r="CR22">
            <v>0</v>
          </cell>
          <cell r="CS22">
            <v>510361</v>
          </cell>
          <cell r="CT22">
            <v>0</v>
          </cell>
          <cell r="CV22">
            <v>0</v>
          </cell>
          <cell r="CW22">
            <v>18158032</v>
          </cell>
          <cell r="CX22">
            <v>1919204</v>
          </cell>
          <cell r="CY22">
            <v>240964</v>
          </cell>
        </row>
        <row r="23">
          <cell r="A23">
            <v>213</v>
          </cell>
          <cell r="B23">
            <v>78793000</v>
          </cell>
          <cell r="C23">
            <v>2267037</v>
          </cell>
          <cell r="D23">
            <v>8076985</v>
          </cell>
          <cell r="E23">
            <v>977400</v>
          </cell>
          <cell r="F23">
            <v>2554600</v>
          </cell>
          <cell r="G23">
            <v>0</v>
          </cell>
          <cell r="H23">
            <v>1000000</v>
          </cell>
          <cell r="I23">
            <v>0</v>
          </cell>
          <cell r="J23">
            <v>0</v>
          </cell>
          <cell r="K23">
            <v>116600</v>
          </cell>
          <cell r="L23">
            <v>116500</v>
          </cell>
          <cell r="M23">
            <v>0</v>
          </cell>
          <cell r="N23">
            <v>3382700</v>
          </cell>
          <cell r="O23">
            <v>2921700</v>
          </cell>
          <cell r="P23">
            <v>535100</v>
          </cell>
          <cell r="Q23">
            <v>0</v>
          </cell>
          <cell r="R23">
            <v>1568300</v>
          </cell>
          <cell r="S23">
            <v>0</v>
          </cell>
          <cell r="T23">
            <v>6282900</v>
          </cell>
          <cell r="U23">
            <v>963600</v>
          </cell>
          <cell r="V23">
            <v>0</v>
          </cell>
          <cell r="W23">
            <v>0</v>
          </cell>
          <cell r="X23">
            <v>0</v>
          </cell>
          <cell r="Y23">
            <v>0</v>
          </cell>
          <cell r="Z23">
            <v>0</v>
          </cell>
          <cell r="AA23">
            <v>0</v>
          </cell>
          <cell r="AB23">
            <v>0</v>
          </cell>
          <cell r="AC23">
            <v>0</v>
          </cell>
          <cell r="AD23">
            <v>545200</v>
          </cell>
          <cell r="AE23">
            <v>0</v>
          </cell>
          <cell r="AF23">
            <v>0</v>
          </cell>
          <cell r="AG23">
            <v>0</v>
          </cell>
          <cell r="AH23">
            <v>53000</v>
          </cell>
          <cell r="AI23">
            <v>82700</v>
          </cell>
          <cell r="AJ23">
            <v>0</v>
          </cell>
          <cell r="AK23">
            <v>0</v>
          </cell>
          <cell r="AL23">
            <v>413600</v>
          </cell>
          <cell r="AM23">
            <v>0</v>
          </cell>
          <cell r="AN23">
            <v>49500</v>
          </cell>
          <cell r="AO23">
            <v>0</v>
          </cell>
          <cell r="AP23">
            <v>0</v>
          </cell>
          <cell r="AQ23">
            <v>110700422</v>
          </cell>
          <cell r="AR23">
            <v>1315500</v>
          </cell>
          <cell r="AS23">
            <v>0</v>
          </cell>
          <cell r="AT23">
            <v>206700</v>
          </cell>
          <cell r="AU23">
            <v>0</v>
          </cell>
          <cell r="AV23">
            <v>0</v>
          </cell>
          <cell r="AW23">
            <v>0</v>
          </cell>
          <cell r="AX23">
            <v>0</v>
          </cell>
          <cell r="AY23">
            <v>1522200</v>
          </cell>
          <cell r="AZ23">
            <v>2318200</v>
          </cell>
          <cell r="BA23">
            <v>1330100</v>
          </cell>
          <cell r="BB23">
            <v>19900</v>
          </cell>
          <cell r="BC23">
            <v>0</v>
          </cell>
          <cell r="BD23">
            <v>3668200</v>
          </cell>
          <cell r="BE23">
            <v>666200</v>
          </cell>
          <cell r="BF23">
            <v>872700</v>
          </cell>
          <cell r="BG23">
            <v>0</v>
          </cell>
          <cell r="BH23">
            <v>0</v>
          </cell>
          <cell r="BI23">
            <v>37200</v>
          </cell>
          <cell r="BJ23">
            <v>40900</v>
          </cell>
          <cell r="BK23">
            <v>1617000</v>
          </cell>
          <cell r="BL23">
            <v>1873300</v>
          </cell>
          <cell r="BM23">
            <v>300900</v>
          </cell>
          <cell r="BN23">
            <v>740800</v>
          </cell>
          <cell r="BO23">
            <v>0</v>
          </cell>
          <cell r="BP23">
            <v>0</v>
          </cell>
          <cell r="BQ23">
            <v>1298600</v>
          </cell>
          <cell r="BR23">
            <v>5196600</v>
          </cell>
          <cell r="BS23">
            <v>86300</v>
          </cell>
          <cell r="BT23">
            <v>44900</v>
          </cell>
          <cell r="BU23">
            <v>0</v>
          </cell>
          <cell r="BV23">
            <v>265200</v>
          </cell>
          <cell r="BW23">
            <v>2459900</v>
          </cell>
          <cell r="BX23">
            <v>0</v>
          </cell>
          <cell r="BY23">
            <v>0</v>
          </cell>
          <cell r="BZ23">
            <v>0</v>
          </cell>
          <cell r="CA23">
            <v>0</v>
          </cell>
          <cell r="CB23">
            <v>13877300</v>
          </cell>
          <cell r="CC23">
            <v>4667600</v>
          </cell>
          <cell r="CD23">
            <v>10615700</v>
          </cell>
          <cell r="CE23">
            <v>81100</v>
          </cell>
          <cell r="CF23">
            <v>344400</v>
          </cell>
          <cell r="CG23">
            <v>0</v>
          </cell>
          <cell r="CH23">
            <v>0</v>
          </cell>
          <cell r="CI23">
            <v>15708800</v>
          </cell>
          <cell r="CJ23">
            <v>29586100</v>
          </cell>
          <cell r="CK23">
            <v>140286522</v>
          </cell>
          <cell r="CM23">
            <v>7493000</v>
          </cell>
          <cell r="CN23">
            <v>200000</v>
          </cell>
          <cell r="CO23">
            <v>0</v>
          </cell>
          <cell r="CP23">
            <v>0</v>
          </cell>
          <cell r="CQ23">
            <v>0</v>
          </cell>
          <cell r="CR23">
            <v>0</v>
          </cell>
          <cell r="CS23">
            <v>643100</v>
          </cell>
          <cell r="CT23">
            <v>0</v>
          </cell>
          <cell r="CV23">
            <v>0</v>
          </cell>
          <cell r="CW23">
            <v>12445</v>
          </cell>
          <cell r="CX23">
            <v>638800</v>
          </cell>
          <cell r="CY23">
            <v>284200</v>
          </cell>
        </row>
        <row r="24">
          <cell r="A24">
            <v>301</v>
          </cell>
          <cell r="B24">
            <v>104094583</v>
          </cell>
          <cell r="C24">
            <v>2899259</v>
          </cell>
          <cell r="D24">
            <v>7083089</v>
          </cell>
          <cell r="E24">
            <v>1332229</v>
          </cell>
          <cell r="F24">
            <v>4071025</v>
          </cell>
          <cell r="G24">
            <v>773000</v>
          </cell>
          <cell r="H24">
            <v>0</v>
          </cell>
          <cell r="I24">
            <v>0</v>
          </cell>
          <cell r="J24">
            <v>0</v>
          </cell>
          <cell r="K24">
            <v>1123800</v>
          </cell>
          <cell r="L24">
            <v>287600</v>
          </cell>
          <cell r="M24">
            <v>245200</v>
          </cell>
          <cell r="N24">
            <v>1700000</v>
          </cell>
          <cell r="O24">
            <v>2200000</v>
          </cell>
          <cell r="P24">
            <v>1005080</v>
          </cell>
          <cell r="Q24">
            <v>350400</v>
          </cell>
          <cell r="R24">
            <v>1401000</v>
          </cell>
          <cell r="S24">
            <v>0</v>
          </cell>
          <cell r="T24">
            <v>1895000</v>
          </cell>
          <cell r="U24">
            <v>0</v>
          </cell>
          <cell r="V24">
            <v>89000</v>
          </cell>
          <cell r="W24">
            <v>0</v>
          </cell>
          <cell r="X24">
            <v>0</v>
          </cell>
          <cell r="Y24">
            <v>0</v>
          </cell>
          <cell r="Z24">
            <v>0</v>
          </cell>
          <cell r="AA24">
            <v>0</v>
          </cell>
          <cell r="AB24">
            <v>0</v>
          </cell>
          <cell r="AC24">
            <v>0</v>
          </cell>
          <cell r="AD24">
            <v>559000</v>
          </cell>
          <cell r="AE24">
            <v>0</v>
          </cell>
          <cell r="AF24">
            <v>700000</v>
          </cell>
          <cell r="AG24">
            <v>93000</v>
          </cell>
          <cell r="AH24">
            <v>0</v>
          </cell>
          <cell r="AI24">
            <v>0</v>
          </cell>
          <cell r="AJ24">
            <v>1862891</v>
          </cell>
          <cell r="AK24">
            <v>0</v>
          </cell>
          <cell r="AL24">
            <v>1233068</v>
          </cell>
          <cell r="AM24">
            <v>0</v>
          </cell>
          <cell r="AN24">
            <v>504117</v>
          </cell>
          <cell r="AO24">
            <v>7177570</v>
          </cell>
          <cell r="AP24">
            <v>0</v>
          </cell>
          <cell r="AQ24">
            <v>142679911</v>
          </cell>
          <cell r="AR24">
            <v>2981366</v>
          </cell>
          <cell r="AS24">
            <v>618000</v>
          </cell>
          <cell r="AT24">
            <v>0</v>
          </cell>
          <cell r="AU24">
            <v>105440</v>
          </cell>
          <cell r="AV24">
            <v>0</v>
          </cell>
          <cell r="AW24">
            <v>0</v>
          </cell>
          <cell r="AX24">
            <v>143250</v>
          </cell>
          <cell r="AY24">
            <v>3848056</v>
          </cell>
          <cell r="AZ24">
            <v>760320</v>
          </cell>
          <cell r="BA24">
            <v>2319952</v>
          </cell>
          <cell r="BB24">
            <v>140417</v>
          </cell>
          <cell r="BC24">
            <v>0</v>
          </cell>
          <cell r="BD24">
            <v>3220689</v>
          </cell>
          <cell r="BE24">
            <v>720000</v>
          </cell>
          <cell r="BF24">
            <v>43350</v>
          </cell>
          <cell r="BG24">
            <v>104010</v>
          </cell>
          <cell r="BH24">
            <v>35700</v>
          </cell>
          <cell r="BI24">
            <v>139530</v>
          </cell>
          <cell r="BJ24">
            <v>115240</v>
          </cell>
          <cell r="BK24">
            <v>1157830</v>
          </cell>
          <cell r="BL24">
            <v>1874000</v>
          </cell>
          <cell r="BM24">
            <v>578970</v>
          </cell>
          <cell r="BN24">
            <v>579540</v>
          </cell>
          <cell r="BO24">
            <v>762200</v>
          </cell>
          <cell r="BP24">
            <v>0</v>
          </cell>
          <cell r="BQ24">
            <v>424000</v>
          </cell>
          <cell r="BR24">
            <v>5142492</v>
          </cell>
          <cell r="BS24">
            <v>20000</v>
          </cell>
          <cell r="BT24">
            <v>58870</v>
          </cell>
          <cell r="BU24">
            <v>0</v>
          </cell>
          <cell r="BV24">
            <v>376900</v>
          </cell>
          <cell r="BW24">
            <v>2212012</v>
          </cell>
          <cell r="BX24">
            <v>100000</v>
          </cell>
          <cell r="BY24">
            <v>30000</v>
          </cell>
          <cell r="BZ24">
            <v>0</v>
          </cell>
          <cell r="CA24">
            <v>0</v>
          </cell>
          <cell r="CB24">
            <v>15243067</v>
          </cell>
          <cell r="CC24">
            <v>1402262</v>
          </cell>
          <cell r="CD24">
            <v>3032560</v>
          </cell>
          <cell r="CE24">
            <v>0</v>
          </cell>
          <cell r="CF24">
            <v>0</v>
          </cell>
          <cell r="CG24">
            <v>0</v>
          </cell>
          <cell r="CH24">
            <v>0</v>
          </cell>
          <cell r="CI24">
            <v>4434822</v>
          </cell>
          <cell r="CJ24">
            <v>19677889</v>
          </cell>
          <cell r="CK24">
            <v>162357800</v>
          </cell>
          <cell r="CM24">
            <v>7817113</v>
          </cell>
          <cell r="CN24">
            <v>696724</v>
          </cell>
          <cell r="CO24">
            <v>0</v>
          </cell>
          <cell r="CP24">
            <v>0</v>
          </cell>
          <cell r="CQ24">
            <v>166340</v>
          </cell>
          <cell r="CR24">
            <v>0</v>
          </cell>
          <cell r="CS24">
            <v>0</v>
          </cell>
          <cell r="CT24">
            <v>0</v>
          </cell>
          <cell r="CV24">
            <v>0</v>
          </cell>
          <cell r="CW24">
            <v>12317310</v>
          </cell>
          <cell r="CX24">
            <v>1225904</v>
          </cell>
          <cell r="CY24">
            <v>338265</v>
          </cell>
        </row>
        <row r="25">
          <cell r="A25">
            <v>302</v>
          </cell>
          <cell r="B25">
            <v>160187407</v>
          </cell>
          <cell r="C25">
            <v>5236145</v>
          </cell>
          <cell r="D25">
            <v>11127306</v>
          </cell>
          <cell r="E25">
            <v>1447122</v>
          </cell>
          <cell r="F25">
            <v>4824039</v>
          </cell>
          <cell r="G25">
            <v>0</v>
          </cell>
          <cell r="H25">
            <v>300000</v>
          </cell>
          <cell r="I25">
            <v>2633340</v>
          </cell>
          <cell r="J25">
            <v>0</v>
          </cell>
          <cell r="K25">
            <v>0</v>
          </cell>
          <cell r="L25">
            <v>0</v>
          </cell>
          <cell r="M25">
            <v>500350</v>
          </cell>
          <cell r="N25">
            <v>2874300</v>
          </cell>
          <cell r="O25">
            <v>6488050</v>
          </cell>
          <cell r="P25">
            <v>1062551</v>
          </cell>
          <cell r="Q25">
            <v>0</v>
          </cell>
          <cell r="R25">
            <v>197350</v>
          </cell>
          <cell r="S25">
            <v>240</v>
          </cell>
          <cell r="T25">
            <v>7261742</v>
          </cell>
          <cell r="U25">
            <v>0</v>
          </cell>
          <cell r="V25">
            <v>0</v>
          </cell>
          <cell r="W25">
            <v>176200</v>
          </cell>
          <cell r="X25">
            <v>0</v>
          </cell>
          <cell r="Y25">
            <v>0</v>
          </cell>
          <cell r="Z25">
            <v>0</v>
          </cell>
          <cell r="AA25">
            <v>0</v>
          </cell>
          <cell r="AB25">
            <v>0</v>
          </cell>
          <cell r="AC25">
            <v>38990</v>
          </cell>
          <cell r="AD25">
            <v>182840</v>
          </cell>
          <cell r="AE25">
            <v>0</v>
          </cell>
          <cell r="AF25">
            <v>107850</v>
          </cell>
          <cell r="AG25">
            <v>0</v>
          </cell>
          <cell r="AH25">
            <v>10610</v>
          </cell>
          <cell r="AI25">
            <v>0</v>
          </cell>
          <cell r="AJ25">
            <v>2502211</v>
          </cell>
          <cell r="AK25">
            <v>0</v>
          </cell>
          <cell r="AL25">
            <v>206104</v>
          </cell>
          <cell r="AM25">
            <v>0</v>
          </cell>
          <cell r="AN25">
            <v>118055</v>
          </cell>
          <cell r="AO25">
            <v>1202317</v>
          </cell>
          <cell r="AP25">
            <v>0</v>
          </cell>
          <cell r="AQ25">
            <v>208685119</v>
          </cell>
          <cell r="AR25">
            <v>2965290</v>
          </cell>
          <cell r="AS25">
            <v>481570</v>
          </cell>
          <cell r="AT25">
            <v>603270</v>
          </cell>
          <cell r="AU25">
            <v>76880</v>
          </cell>
          <cell r="AV25">
            <v>0</v>
          </cell>
          <cell r="AW25">
            <v>0</v>
          </cell>
          <cell r="AX25">
            <v>0</v>
          </cell>
          <cell r="AY25">
            <v>4127010</v>
          </cell>
          <cell r="AZ25">
            <v>10</v>
          </cell>
          <cell r="BA25">
            <v>0</v>
          </cell>
          <cell r="BB25">
            <v>50906</v>
          </cell>
          <cell r="BC25">
            <v>0</v>
          </cell>
          <cell r="BD25">
            <v>50916</v>
          </cell>
          <cell r="BE25">
            <v>973535</v>
          </cell>
          <cell r="BF25">
            <v>1000838</v>
          </cell>
          <cell r="BG25">
            <v>52730</v>
          </cell>
          <cell r="BH25">
            <v>0</v>
          </cell>
          <cell r="BI25">
            <v>78940</v>
          </cell>
          <cell r="BJ25">
            <v>0</v>
          </cell>
          <cell r="BK25">
            <v>2106043</v>
          </cell>
          <cell r="BL25">
            <v>1804570</v>
          </cell>
          <cell r="BM25">
            <v>528937</v>
          </cell>
          <cell r="BN25">
            <v>512335</v>
          </cell>
          <cell r="BO25">
            <v>1117640</v>
          </cell>
          <cell r="BP25">
            <v>0</v>
          </cell>
          <cell r="BQ25">
            <v>0</v>
          </cell>
          <cell r="BR25">
            <v>7407360</v>
          </cell>
          <cell r="BS25">
            <v>60950</v>
          </cell>
          <cell r="BT25">
            <v>0</v>
          </cell>
          <cell r="BU25">
            <v>0</v>
          </cell>
          <cell r="BV25">
            <v>0</v>
          </cell>
          <cell r="BW25">
            <v>4718068</v>
          </cell>
          <cell r="BX25">
            <v>354573</v>
          </cell>
          <cell r="BY25">
            <v>75460</v>
          </cell>
          <cell r="BZ25">
            <v>39397</v>
          </cell>
          <cell r="CA25">
            <v>0</v>
          </cell>
          <cell r="CB25">
            <v>15495899</v>
          </cell>
          <cell r="CC25">
            <v>1553663</v>
          </cell>
          <cell r="CD25">
            <v>433610</v>
          </cell>
          <cell r="CE25">
            <v>54620</v>
          </cell>
          <cell r="CF25">
            <v>226460</v>
          </cell>
          <cell r="CG25">
            <v>0</v>
          </cell>
          <cell r="CH25">
            <v>0</v>
          </cell>
          <cell r="CI25">
            <v>2268353</v>
          </cell>
          <cell r="CJ25">
            <v>17764252</v>
          </cell>
          <cell r="CK25">
            <v>226449371</v>
          </cell>
          <cell r="CM25">
            <v>17688484</v>
          </cell>
          <cell r="CN25">
            <v>680103</v>
          </cell>
          <cell r="CO25">
            <v>157128</v>
          </cell>
          <cell r="CP25">
            <v>0</v>
          </cell>
          <cell r="CQ25">
            <v>0</v>
          </cell>
          <cell r="CR25">
            <v>0</v>
          </cell>
          <cell r="CS25">
            <v>1607146</v>
          </cell>
          <cell r="CT25">
            <v>0</v>
          </cell>
          <cell r="CV25">
            <v>0</v>
          </cell>
          <cell r="CW25">
            <v>20314000</v>
          </cell>
          <cell r="CX25">
            <v>3394594</v>
          </cell>
          <cell r="CY25">
            <v>0</v>
          </cell>
        </row>
        <row r="26">
          <cell r="A26">
            <v>303</v>
          </cell>
          <cell r="B26">
            <v>122681493</v>
          </cell>
          <cell r="C26">
            <v>4165147</v>
          </cell>
          <cell r="D26">
            <v>6637129</v>
          </cell>
          <cell r="E26">
            <v>1558521</v>
          </cell>
          <cell r="F26">
            <v>3729000</v>
          </cell>
          <cell r="G26">
            <v>700000</v>
          </cell>
          <cell r="H26">
            <v>918507</v>
          </cell>
          <cell r="I26">
            <v>3426000</v>
          </cell>
          <cell r="J26">
            <v>0</v>
          </cell>
          <cell r="K26">
            <v>0</v>
          </cell>
          <cell r="L26">
            <v>826000</v>
          </cell>
          <cell r="M26">
            <v>9000</v>
          </cell>
          <cell r="N26">
            <v>2251000</v>
          </cell>
          <cell r="O26">
            <v>4195000</v>
          </cell>
          <cell r="P26">
            <v>1555000</v>
          </cell>
          <cell r="Q26">
            <v>364000</v>
          </cell>
          <cell r="R26">
            <v>267000</v>
          </cell>
          <cell r="S26">
            <v>0</v>
          </cell>
          <cell r="T26">
            <v>2884000</v>
          </cell>
          <cell r="U26">
            <v>0</v>
          </cell>
          <cell r="V26">
            <v>39000</v>
          </cell>
          <cell r="W26">
            <v>234000</v>
          </cell>
          <cell r="X26">
            <v>0</v>
          </cell>
          <cell r="Y26">
            <v>0</v>
          </cell>
          <cell r="Z26">
            <v>0</v>
          </cell>
          <cell r="AA26">
            <v>0</v>
          </cell>
          <cell r="AB26">
            <v>0</v>
          </cell>
          <cell r="AC26">
            <v>0</v>
          </cell>
          <cell r="AD26">
            <v>356000</v>
          </cell>
          <cell r="AE26">
            <v>12000</v>
          </cell>
          <cell r="AF26">
            <v>519000</v>
          </cell>
          <cell r="AG26">
            <v>0</v>
          </cell>
          <cell r="AH26">
            <v>32000</v>
          </cell>
          <cell r="AI26">
            <v>274000</v>
          </cell>
          <cell r="AJ26">
            <v>1468479</v>
          </cell>
          <cell r="AK26">
            <v>0</v>
          </cell>
          <cell r="AL26">
            <v>0</v>
          </cell>
          <cell r="AM26">
            <v>0</v>
          </cell>
          <cell r="AN26">
            <v>0</v>
          </cell>
          <cell r="AO26">
            <v>1200000</v>
          </cell>
          <cell r="AP26">
            <v>0</v>
          </cell>
          <cell r="AQ26">
            <v>160301276</v>
          </cell>
          <cell r="AR26">
            <v>2179000</v>
          </cell>
          <cell r="AS26">
            <v>70000</v>
          </cell>
          <cell r="AT26">
            <v>195000</v>
          </cell>
          <cell r="AU26">
            <v>16000</v>
          </cell>
          <cell r="AV26">
            <v>0</v>
          </cell>
          <cell r="AW26">
            <v>0</v>
          </cell>
          <cell r="AX26">
            <v>0</v>
          </cell>
          <cell r="AY26">
            <v>2460000</v>
          </cell>
          <cell r="AZ26">
            <v>1520000</v>
          </cell>
          <cell r="BA26">
            <v>0</v>
          </cell>
          <cell r="BB26">
            <v>0</v>
          </cell>
          <cell r="BC26">
            <v>0</v>
          </cell>
          <cell r="BD26">
            <v>1520000</v>
          </cell>
          <cell r="BE26">
            <v>522000</v>
          </cell>
          <cell r="BF26">
            <v>450000</v>
          </cell>
          <cell r="BG26">
            <v>0</v>
          </cell>
          <cell r="BH26">
            <v>68000</v>
          </cell>
          <cell r="BI26">
            <v>72000</v>
          </cell>
          <cell r="BJ26">
            <v>94000</v>
          </cell>
          <cell r="BK26">
            <v>1206000</v>
          </cell>
          <cell r="BL26">
            <v>2355000</v>
          </cell>
          <cell r="BM26">
            <v>705000</v>
          </cell>
          <cell r="BN26">
            <v>506000</v>
          </cell>
          <cell r="BO26">
            <v>0</v>
          </cell>
          <cell r="BP26">
            <v>0</v>
          </cell>
          <cell r="BQ26">
            <v>0</v>
          </cell>
          <cell r="BR26">
            <v>4959000</v>
          </cell>
          <cell r="BS26">
            <v>147000</v>
          </cell>
          <cell r="BT26">
            <v>11000</v>
          </cell>
          <cell r="BU26">
            <v>92000</v>
          </cell>
          <cell r="BV26">
            <v>235000</v>
          </cell>
          <cell r="BW26">
            <v>3150000</v>
          </cell>
          <cell r="BX26">
            <v>52000</v>
          </cell>
          <cell r="BY26">
            <v>61000</v>
          </cell>
          <cell r="BZ26">
            <v>0</v>
          </cell>
          <cell r="CA26">
            <v>0</v>
          </cell>
          <cell r="CB26">
            <v>12500000</v>
          </cell>
          <cell r="CC26">
            <v>2501000</v>
          </cell>
          <cell r="CD26">
            <v>4887000</v>
          </cell>
          <cell r="CE26">
            <v>129000</v>
          </cell>
          <cell r="CF26">
            <v>0</v>
          </cell>
          <cell r="CG26">
            <v>0</v>
          </cell>
          <cell r="CH26">
            <v>0</v>
          </cell>
          <cell r="CI26">
            <v>7517000</v>
          </cell>
          <cell r="CJ26">
            <v>20017000</v>
          </cell>
          <cell r="CK26">
            <v>180318276</v>
          </cell>
          <cell r="CM26">
            <v>11770000</v>
          </cell>
          <cell r="CN26">
            <v>197000</v>
          </cell>
          <cell r="CO26">
            <v>100000</v>
          </cell>
          <cell r="CP26">
            <v>0</v>
          </cell>
          <cell r="CQ26">
            <v>0</v>
          </cell>
          <cell r="CR26">
            <v>0</v>
          </cell>
          <cell r="CS26">
            <v>422000</v>
          </cell>
          <cell r="CT26">
            <v>0</v>
          </cell>
          <cell r="CV26">
            <v>0</v>
          </cell>
          <cell r="CW26">
            <v>21425000</v>
          </cell>
          <cell r="CX26">
            <v>2606000</v>
          </cell>
          <cell r="CY26">
            <v>0</v>
          </cell>
        </row>
        <row r="27">
          <cell r="A27">
            <v>304</v>
          </cell>
          <cell r="B27">
            <v>142993000</v>
          </cell>
          <cell r="C27">
            <v>4080000</v>
          </cell>
          <cell r="D27">
            <v>16056000</v>
          </cell>
          <cell r="E27">
            <v>3204000</v>
          </cell>
          <cell r="F27">
            <v>6472000</v>
          </cell>
          <cell r="G27">
            <v>0</v>
          </cell>
          <cell r="H27">
            <v>0</v>
          </cell>
          <cell r="I27">
            <v>1797000</v>
          </cell>
          <cell r="J27">
            <v>84000</v>
          </cell>
          <cell r="K27">
            <v>0</v>
          </cell>
          <cell r="L27">
            <v>0</v>
          </cell>
          <cell r="M27">
            <v>74000</v>
          </cell>
          <cell r="N27">
            <v>1441000</v>
          </cell>
          <cell r="O27">
            <v>3774000</v>
          </cell>
          <cell r="P27">
            <v>1477000</v>
          </cell>
          <cell r="Q27">
            <v>63000</v>
          </cell>
          <cell r="R27">
            <v>900000</v>
          </cell>
          <cell r="S27">
            <v>0</v>
          </cell>
          <cell r="T27">
            <v>4542900</v>
          </cell>
          <cell r="U27">
            <v>0</v>
          </cell>
          <cell r="V27">
            <v>43000</v>
          </cell>
          <cell r="W27">
            <v>50000</v>
          </cell>
          <cell r="X27">
            <v>0</v>
          </cell>
          <cell r="Y27">
            <v>0</v>
          </cell>
          <cell r="Z27">
            <v>0</v>
          </cell>
          <cell r="AA27">
            <v>0</v>
          </cell>
          <cell r="AB27">
            <v>0</v>
          </cell>
          <cell r="AC27">
            <v>0</v>
          </cell>
          <cell r="AD27">
            <v>199000</v>
          </cell>
          <cell r="AE27">
            <v>56000</v>
          </cell>
          <cell r="AF27">
            <v>160000</v>
          </cell>
          <cell r="AG27">
            <v>0</v>
          </cell>
          <cell r="AH27">
            <v>1000</v>
          </cell>
          <cell r="AI27">
            <v>310000</v>
          </cell>
          <cell r="AJ27">
            <v>247000</v>
          </cell>
          <cell r="AK27">
            <v>0</v>
          </cell>
          <cell r="AL27">
            <v>355000</v>
          </cell>
          <cell r="AM27">
            <v>0</v>
          </cell>
          <cell r="AN27">
            <v>214000</v>
          </cell>
          <cell r="AO27">
            <v>0</v>
          </cell>
          <cell r="AP27">
            <v>0</v>
          </cell>
          <cell r="AQ27">
            <v>188592900</v>
          </cell>
          <cell r="AR27">
            <v>3120000</v>
          </cell>
          <cell r="AS27">
            <v>67000</v>
          </cell>
          <cell r="AT27">
            <v>2888000</v>
          </cell>
          <cell r="AU27">
            <v>497000</v>
          </cell>
          <cell r="AV27">
            <v>0</v>
          </cell>
          <cell r="AW27">
            <v>0</v>
          </cell>
          <cell r="AX27">
            <v>20000</v>
          </cell>
          <cell r="AY27">
            <v>6592000</v>
          </cell>
          <cell r="AZ27">
            <v>3312000</v>
          </cell>
          <cell r="BA27">
            <v>0</v>
          </cell>
          <cell r="BB27">
            <v>0</v>
          </cell>
          <cell r="BC27">
            <v>0</v>
          </cell>
          <cell r="BD27">
            <v>3312000</v>
          </cell>
          <cell r="BE27">
            <v>751000</v>
          </cell>
          <cell r="BF27">
            <v>790000</v>
          </cell>
          <cell r="BG27">
            <v>34000</v>
          </cell>
          <cell r="BH27">
            <v>71000</v>
          </cell>
          <cell r="BI27">
            <v>258000</v>
          </cell>
          <cell r="BJ27">
            <v>175000</v>
          </cell>
          <cell r="BK27">
            <v>2079000</v>
          </cell>
          <cell r="BL27">
            <v>2187000</v>
          </cell>
          <cell r="BM27">
            <v>513000</v>
          </cell>
          <cell r="BN27">
            <v>579000</v>
          </cell>
          <cell r="BO27">
            <v>398000</v>
          </cell>
          <cell r="BP27">
            <v>0</v>
          </cell>
          <cell r="BQ27">
            <v>275000</v>
          </cell>
          <cell r="BR27">
            <v>5819000</v>
          </cell>
          <cell r="BS27">
            <v>177000</v>
          </cell>
          <cell r="BT27">
            <v>256000</v>
          </cell>
          <cell r="BU27">
            <v>116000</v>
          </cell>
          <cell r="BV27">
            <v>0</v>
          </cell>
          <cell r="BW27">
            <v>35000</v>
          </cell>
          <cell r="BX27">
            <v>3277000</v>
          </cell>
          <cell r="BY27">
            <v>193000</v>
          </cell>
          <cell r="BZ27">
            <v>0</v>
          </cell>
          <cell r="CA27">
            <v>0</v>
          </cell>
          <cell r="CB27">
            <v>19989000</v>
          </cell>
          <cell r="CC27">
            <v>6230000</v>
          </cell>
          <cell r="CD27">
            <v>6259000</v>
          </cell>
          <cell r="CE27">
            <v>8000</v>
          </cell>
          <cell r="CF27">
            <v>431000</v>
          </cell>
          <cell r="CG27">
            <v>0</v>
          </cell>
          <cell r="CH27">
            <v>0</v>
          </cell>
          <cell r="CI27">
            <v>12928000</v>
          </cell>
          <cell r="CJ27">
            <v>32917000</v>
          </cell>
          <cell r="CK27">
            <v>221509900</v>
          </cell>
          <cell r="CM27">
            <v>16473000</v>
          </cell>
          <cell r="CN27">
            <v>584000</v>
          </cell>
          <cell r="CO27">
            <v>62000</v>
          </cell>
          <cell r="CP27">
            <v>0</v>
          </cell>
          <cell r="CQ27">
            <v>0</v>
          </cell>
          <cell r="CR27">
            <v>0</v>
          </cell>
          <cell r="CS27">
            <v>420000</v>
          </cell>
          <cell r="CT27">
            <v>0</v>
          </cell>
          <cell r="CV27">
            <v>0</v>
          </cell>
          <cell r="CW27">
            <v>11739000</v>
          </cell>
          <cell r="CX27">
            <v>1764000</v>
          </cell>
          <cell r="CY27">
            <v>430000</v>
          </cell>
        </row>
        <row r="28">
          <cell r="A28">
            <v>305</v>
          </cell>
          <cell r="B28">
            <v>145122419</v>
          </cell>
          <cell r="C28">
            <v>4940125</v>
          </cell>
          <cell r="D28">
            <v>8567431</v>
          </cell>
          <cell r="E28">
            <v>1050818</v>
          </cell>
          <cell r="F28">
            <v>4753434</v>
          </cell>
          <cell r="G28">
            <v>1230000</v>
          </cell>
          <cell r="H28">
            <v>0</v>
          </cell>
          <cell r="I28">
            <v>0</v>
          </cell>
          <cell r="J28">
            <v>0</v>
          </cell>
          <cell r="K28">
            <v>1839873</v>
          </cell>
          <cell r="L28">
            <v>773291</v>
          </cell>
          <cell r="M28">
            <v>94311</v>
          </cell>
          <cell r="N28">
            <v>2209170</v>
          </cell>
          <cell r="O28">
            <v>5702080</v>
          </cell>
          <cell r="P28">
            <v>840221</v>
          </cell>
          <cell r="Q28">
            <v>286945</v>
          </cell>
          <cell r="R28">
            <v>498577</v>
          </cell>
          <cell r="S28">
            <v>0</v>
          </cell>
          <cell r="T28">
            <v>5653628</v>
          </cell>
          <cell r="U28">
            <v>93350</v>
          </cell>
          <cell r="V28">
            <v>19090</v>
          </cell>
          <cell r="W28">
            <v>0</v>
          </cell>
          <cell r="X28">
            <v>0</v>
          </cell>
          <cell r="Y28">
            <v>0</v>
          </cell>
          <cell r="Z28">
            <v>7090</v>
          </cell>
          <cell r="AA28">
            <v>0</v>
          </cell>
          <cell r="AB28">
            <v>0</v>
          </cell>
          <cell r="AC28">
            <v>0</v>
          </cell>
          <cell r="AD28">
            <v>289346</v>
          </cell>
          <cell r="AE28">
            <v>0</v>
          </cell>
          <cell r="AF28">
            <v>102200</v>
          </cell>
          <cell r="AG28">
            <v>33970</v>
          </cell>
          <cell r="AH28">
            <v>51582</v>
          </cell>
          <cell r="AI28">
            <v>349380</v>
          </cell>
          <cell r="AJ28">
            <v>1676585</v>
          </cell>
          <cell r="AK28">
            <v>2183030</v>
          </cell>
          <cell r="AL28">
            <v>25000</v>
          </cell>
          <cell r="AM28">
            <v>0</v>
          </cell>
          <cell r="AN28">
            <v>286423</v>
          </cell>
          <cell r="AO28">
            <v>2228000</v>
          </cell>
          <cell r="AP28">
            <v>0</v>
          </cell>
          <cell r="AQ28">
            <v>190907369</v>
          </cell>
          <cell r="AR28">
            <v>2276359</v>
          </cell>
          <cell r="AS28">
            <v>0</v>
          </cell>
          <cell r="AT28">
            <v>0</v>
          </cell>
          <cell r="AU28">
            <v>260000</v>
          </cell>
          <cell r="AV28">
            <v>0</v>
          </cell>
          <cell r="AW28">
            <v>0</v>
          </cell>
          <cell r="AX28">
            <v>47566</v>
          </cell>
          <cell r="AY28">
            <v>2583925</v>
          </cell>
          <cell r="AZ28">
            <v>1179148</v>
          </cell>
          <cell r="BA28">
            <v>717640</v>
          </cell>
          <cell r="BB28">
            <v>48600</v>
          </cell>
          <cell r="BC28">
            <v>0</v>
          </cell>
          <cell r="BD28">
            <v>1945388</v>
          </cell>
          <cell r="BE28">
            <v>747577</v>
          </cell>
          <cell r="BF28">
            <v>656628</v>
          </cell>
          <cell r="BG28">
            <v>37784</v>
          </cell>
          <cell r="BH28">
            <v>34000</v>
          </cell>
          <cell r="BI28">
            <v>81272</v>
          </cell>
          <cell r="BJ28">
            <v>73450</v>
          </cell>
          <cell r="BK28">
            <v>1630711</v>
          </cell>
          <cell r="BL28">
            <v>976589</v>
          </cell>
          <cell r="BM28">
            <v>1090842</v>
          </cell>
          <cell r="BN28">
            <v>446165</v>
          </cell>
          <cell r="BO28">
            <v>410928</v>
          </cell>
          <cell r="BP28">
            <v>0</v>
          </cell>
          <cell r="BQ28">
            <v>0</v>
          </cell>
          <cell r="BR28">
            <v>5828704</v>
          </cell>
          <cell r="BS28">
            <v>116015</v>
          </cell>
          <cell r="BT28">
            <v>49156</v>
          </cell>
          <cell r="BU28">
            <v>3500</v>
          </cell>
          <cell r="BV28">
            <v>364392</v>
          </cell>
          <cell r="BW28">
            <v>3077848</v>
          </cell>
          <cell r="BX28">
            <v>73547</v>
          </cell>
          <cell r="BY28">
            <v>169948</v>
          </cell>
          <cell r="BZ28">
            <v>26363</v>
          </cell>
          <cell r="CA28">
            <v>0</v>
          </cell>
          <cell r="CB28">
            <v>12965317</v>
          </cell>
          <cell r="CC28">
            <v>1178995</v>
          </cell>
          <cell r="CD28">
            <v>1878958</v>
          </cell>
          <cell r="CE28">
            <v>0</v>
          </cell>
          <cell r="CF28">
            <v>224922</v>
          </cell>
          <cell r="CG28">
            <v>0</v>
          </cell>
          <cell r="CH28">
            <v>0</v>
          </cell>
          <cell r="CI28">
            <v>3282875</v>
          </cell>
          <cell r="CJ28">
            <v>16248192</v>
          </cell>
          <cell r="CK28">
            <v>207155561</v>
          </cell>
          <cell r="CM28">
            <v>21039492</v>
          </cell>
          <cell r="CN28">
            <v>618430</v>
          </cell>
          <cell r="CO28">
            <v>0</v>
          </cell>
          <cell r="CP28">
            <v>0</v>
          </cell>
          <cell r="CQ28">
            <v>33850</v>
          </cell>
          <cell r="CR28">
            <v>0</v>
          </cell>
          <cell r="CS28">
            <v>515940</v>
          </cell>
          <cell r="CT28">
            <v>0</v>
          </cell>
          <cell r="CV28">
            <v>0</v>
          </cell>
          <cell r="CW28">
            <v>14078616</v>
          </cell>
          <cell r="CX28">
            <v>908751</v>
          </cell>
          <cell r="CY28">
            <v>116500</v>
          </cell>
        </row>
        <row r="29">
          <cell r="A29">
            <v>306</v>
          </cell>
          <cell r="B29">
            <v>152222382</v>
          </cell>
          <cell r="C29">
            <v>5716320</v>
          </cell>
          <cell r="D29">
            <v>13077077</v>
          </cell>
          <cell r="E29">
            <v>1518634</v>
          </cell>
          <cell r="F29">
            <v>4398426</v>
          </cell>
          <cell r="G29">
            <v>1313000</v>
          </cell>
          <cell r="H29">
            <v>0</v>
          </cell>
          <cell r="I29">
            <v>3344985</v>
          </cell>
          <cell r="J29">
            <v>964582</v>
          </cell>
          <cell r="K29">
            <v>0</v>
          </cell>
          <cell r="L29">
            <v>0</v>
          </cell>
          <cell r="M29">
            <v>0</v>
          </cell>
          <cell r="N29">
            <v>2415071</v>
          </cell>
          <cell r="O29">
            <v>8080557</v>
          </cell>
          <cell r="P29">
            <v>3949650</v>
          </cell>
          <cell r="Q29">
            <v>0</v>
          </cell>
          <cell r="R29">
            <v>1217945</v>
          </cell>
          <cell r="S29">
            <v>461272</v>
          </cell>
          <cell r="T29">
            <v>7727276</v>
          </cell>
          <cell r="U29">
            <v>0</v>
          </cell>
          <cell r="V29">
            <v>0</v>
          </cell>
          <cell r="W29">
            <v>0</v>
          </cell>
          <cell r="X29">
            <v>0</v>
          </cell>
          <cell r="Y29">
            <v>0</v>
          </cell>
          <cell r="Z29">
            <v>0</v>
          </cell>
          <cell r="AA29">
            <v>0</v>
          </cell>
          <cell r="AB29">
            <v>0</v>
          </cell>
          <cell r="AC29">
            <v>0</v>
          </cell>
          <cell r="AD29">
            <v>199226</v>
          </cell>
          <cell r="AE29">
            <v>0</v>
          </cell>
          <cell r="AF29">
            <v>0</v>
          </cell>
          <cell r="AG29">
            <v>0</v>
          </cell>
          <cell r="AH29">
            <v>0</v>
          </cell>
          <cell r="AI29">
            <v>0</v>
          </cell>
          <cell r="AJ29">
            <v>548770</v>
          </cell>
          <cell r="AK29">
            <v>0</v>
          </cell>
          <cell r="AL29">
            <v>173637</v>
          </cell>
          <cell r="AM29">
            <v>0</v>
          </cell>
          <cell r="AN29">
            <v>208706</v>
          </cell>
          <cell r="AO29">
            <v>1910725</v>
          </cell>
          <cell r="AP29">
            <v>0</v>
          </cell>
          <cell r="AQ29">
            <v>209448241</v>
          </cell>
          <cell r="AR29">
            <v>9554464</v>
          </cell>
          <cell r="AS29">
            <v>578412</v>
          </cell>
          <cell r="AT29">
            <v>254805</v>
          </cell>
          <cell r="AU29">
            <v>103181</v>
          </cell>
          <cell r="AV29">
            <v>0</v>
          </cell>
          <cell r="AW29">
            <v>0</v>
          </cell>
          <cell r="AX29">
            <v>123939</v>
          </cell>
          <cell r="AY29">
            <v>10614801</v>
          </cell>
          <cell r="AZ29">
            <v>2387541</v>
          </cell>
          <cell r="BA29">
            <v>0</v>
          </cell>
          <cell r="BB29">
            <v>27628</v>
          </cell>
          <cell r="BC29">
            <v>0</v>
          </cell>
          <cell r="BD29">
            <v>2415169</v>
          </cell>
          <cell r="BE29">
            <v>862154</v>
          </cell>
          <cell r="BF29">
            <v>177024</v>
          </cell>
          <cell r="BG29">
            <v>0</v>
          </cell>
          <cell r="BH29">
            <v>430275</v>
          </cell>
          <cell r="BI29">
            <v>163392</v>
          </cell>
          <cell r="BJ29">
            <v>177023</v>
          </cell>
          <cell r="BK29">
            <v>1809868</v>
          </cell>
          <cell r="BL29">
            <v>3086525</v>
          </cell>
          <cell r="BM29">
            <v>398861</v>
          </cell>
          <cell r="BN29">
            <v>772851</v>
          </cell>
          <cell r="BO29">
            <v>888337</v>
          </cell>
          <cell r="BP29">
            <v>0</v>
          </cell>
          <cell r="BQ29">
            <v>0</v>
          </cell>
          <cell r="BR29">
            <v>6724120</v>
          </cell>
          <cell r="BS29">
            <v>66171</v>
          </cell>
          <cell r="BT29">
            <v>133527</v>
          </cell>
          <cell r="BU29">
            <v>25544</v>
          </cell>
          <cell r="BV29">
            <v>44146</v>
          </cell>
          <cell r="BW29">
            <v>4227370</v>
          </cell>
          <cell r="BX29">
            <v>0</v>
          </cell>
          <cell r="BY29">
            <v>167313</v>
          </cell>
          <cell r="BZ29">
            <v>0</v>
          </cell>
          <cell r="CA29">
            <v>142272</v>
          </cell>
          <cell r="CB29">
            <v>24792755</v>
          </cell>
          <cell r="CC29">
            <v>3446129</v>
          </cell>
          <cell r="CD29">
            <v>10480387</v>
          </cell>
          <cell r="CE29">
            <v>70570</v>
          </cell>
          <cell r="CF29">
            <v>292367</v>
          </cell>
          <cell r="CG29">
            <v>18571</v>
          </cell>
          <cell r="CH29">
            <v>0</v>
          </cell>
          <cell r="CI29">
            <v>14308024</v>
          </cell>
          <cell r="CJ29">
            <v>39100779</v>
          </cell>
          <cell r="CK29">
            <v>248549020</v>
          </cell>
          <cell r="CM29">
            <v>4229415</v>
          </cell>
          <cell r="CN29">
            <v>540982</v>
          </cell>
          <cell r="CO29">
            <v>0</v>
          </cell>
          <cell r="CP29">
            <v>0</v>
          </cell>
          <cell r="CQ29">
            <v>0</v>
          </cell>
          <cell r="CR29">
            <v>0</v>
          </cell>
          <cell r="CS29">
            <v>684858</v>
          </cell>
          <cell r="CT29">
            <v>0</v>
          </cell>
          <cell r="CV29">
            <v>0</v>
          </cell>
          <cell r="CW29">
            <v>10572</v>
          </cell>
          <cell r="CX29">
            <v>3475005</v>
          </cell>
          <cell r="CY29">
            <v>56685</v>
          </cell>
        </row>
        <row r="30">
          <cell r="A30">
            <v>307</v>
          </cell>
          <cell r="B30">
            <v>147561700</v>
          </cell>
          <cell r="C30">
            <v>4307600</v>
          </cell>
          <cell r="D30">
            <v>10682900</v>
          </cell>
          <cell r="E30">
            <v>2974700</v>
          </cell>
          <cell r="F30">
            <v>6054900</v>
          </cell>
          <cell r="G30">
            <v>0</v>
          </cell>
          <cell r="H30">
            <v>160500</v>
          </cell>
          <cell r="I30">
            <v>1374100</v>
          </cell>
          <cell r="J30">
            <v>272800</v>
          </cell>
          <cell r="K30">
            <v>409200</v>
          </cell>
          <cell r="L30">
            <v>0</v>
          </cell>
          <cell r="M30">
            <v>0</v>
          </cell>
          <cell r="N30">
            <v>1534700</v>
          </cell>
          <cell r="O30">
            <v>3738100</v>
          </cell>
          <cell r="P30">
            <v>2369400</v>
          </cell>
          <cell r="Q30">
            <v>689100</v>
          </cell>
          <cell r="R30">
            <v>2645200</v>
          </cell>
          <cell r="S30">
            <v>50600</v>
          </cell>
          <cell r="T30">
            <v>3093300</v>
          </cell>
          <cell r="U30">
            <v>0</v>
          </cell>
          <cell r="V30">
            <v>0</v>
          </cell>
          <cell r="W30">
            <v>0</v>
          </cell>
          <cell r="X30">
            <v>0</v>
          </cell>
          <cell r="Y30">
            <v>0</v>
          </cell>
          <cell r="Z30">
            <v>0</v>
          </cell>
          <cell r="AA30">
            <v>0</v>
          </cell>
          <cell r="AB30">
            <v>119700</v>
          </cell>
          <cell r="AC30">
            <v>6300</v>
          </cell>
          <cell r="AD30">
            <v>266600</v>
          </cell>
          <cell r="AE30">
            <v>58600</v>
          </cell>
          <cell r="AF30">
            <v>581100</v>
          </cell>
          <cell r="AG30">
            <v>23900</v>
          </cell>
          <cell r="AH30">
            <v>0</v>
          </cell>
          <cell r="AI30">
            <v>123300</v>
          </cell>
          <cell r="AJ30">
            <v>642900</v>
          </cell>
          <cell r="AK30">
            <v>0</v>
          </cell>
          <cell r="AL30">
            <v>389600</v>
          </cell>
          <cell r="AM30">
            <v>0</v>
          </cell>
          <cell r="AN30">
            <v>147100</v>
          </cell>
          <cell r="AO30">
            <v>2177900</v>
          </cell>
          <cell r="AP30">
            <v>0</v>
          </cell>
          <cell r="AQ30">
            <v>192455800</v>
          </cell>
          <cell r="AR30">
            <v>2584700</v>
          </cell>
          <cell r="AS30">
            <v>0</v>
          </cell>
          <cell r="AT30">
            <v>1450300</v>
          </cell>
          <cell r="AU30">
            <v>269200</v>
          </cell>
          <cell r="AV30">
            <v>0</v>
          </cell>
          <cell r="AW30">
            <v>0</v>
          </cell>
          <cell r="AX30">
            <v>0</v>
          </cell>
          <cell r="AY30">
            <v>4304200</v>
          </cell>
          <cell r="AZ30">
            <v>1840400</v>
          </cell>
          <cell r="BA30">
            <v>0</v>
          </cell>
          <cell r="BB30">
            <v>0</v>
          </cell>
          <cell r="BC30">
            <v>0</v>
          </cell>
          <cell r="BD30">
            <v>1840400</v>
          </cell>
          <cell r="BE30">
            <v>884700</v>
          </cell>
          <cell r="BF30">
            <v>576900</v>
          </cell>
          <cell r="BG30">
            <v>19600</v>
          </cell>
          <cell r="BH30">
            <v>0</v>
          </cell>
          <cell r="BI30">
            <v>168100</v>
          </cell>
          <cell r="BJ30">
            <v>0</v>
          </cell>
          <cell r="BK30">
            <v>1649300</v>
          </cell>
          <cell r="BL30">
            <v>1805400</v>
          </cell>
          <cell r="BM30">
            <v>1747200</v>
          </cell>
          <cell r="BN30">
            <v>471500</v>
          </cell>
          <cell r="BO30">
            <v>0</v>
          </cell>
          <cell r="BP30">
            <v>0</v>
          </cell>
          <cell r="BQ30">
            <v>0</v>
          </cell>
          <cell r="BR30">
            <v>8299100</v>
          </cell>
          <cell r="BS30">
            <v>298000</v>
          </cell>
          <cell r="BT30">
            <v>165400</v>
          </cell>
          <cell r="BU30">
            <v>51900</v>
          </cell>
          <cell r="BV30">
            <v>560100</v>
          </cell>
          <cell r="BW30">
            <v>5005000</v>
          </cell>
          <cell r="BX30">
            <v>0</v>
          </cell>
          <cell r="BY30">
            <v>0</v>
          </cell>
          <cell r="BZ30">
            <v>0</v>
          </cell>
          <cell r="CA30">
            <v>0</v>
          </cell>
          <cell r="CB30">
            <v>17898400</v>
          </cell>
          <cell r="CC30">
            <v>4085800</v>
          </cell>
          <cell r="CD30">
            <v>1659700</v>
          </cell>
          <cell r="CE30">
            <v>0</v>
          </cell>
          <cell r="CF30">
            <v>542600</v>
          </cell>
          <cell r="CG30">
            <v>0</v>
          </cell>
          <cell r="CH30">
            <v>0</v>
          </cell>
          <cell r="CI30">
            <v>6288100</v>
          </cell>
          <cell r="CJ30">
            <v>24186500</v>
          </cell>
          <cell r="CK30">
            <v>216642300</v>
          </cell>
          <cell r="CM30">
            <v>11011400</v>
          </cell>
          <cell r="CN30">
            <v>894100</v>
          </cell>
          <cell r="CO30">
            <v>109600</v>
          </cell>
          <cell r="CP30">
            <v>0</v>
          </cell>
          <cell r="CQ30">
            <v>0</v>
          </cell>
          <cell r="CR30">
            <v>0</v>
          </cell>
          <cell r="CS30">
            <v>672100</v>
          </cell>
          <cell r="CT30">
            <v>0</v>
          </cell>
          <cell r="CV30">
            <v>0</v>
          </cell>
          <cell r="CW30">
            <v>9758170</v>
          </cell>
          <cell r="CX30">
            <v>2660900</v>
          </cell>
          <cell r="CY30">
            <v>44300</v>
          </cell>
        </row>
        <row r="31">
          <cell r="A31">
            <v>308</v>
          </cell>
          <cell r="B31">
            <v>169348896</v>
          </cell>
          <cell r="C31">
            <v>4980635</v>
          </cell>
          <cell r="D31">
            <v>13237338</v>
          </cell>
          <cell r="E31">
            <v>3773077</v>
          </cell>
          <cell r="F31">
            <v>4872346</v>
          </cell>
          <cell r="G31">
            <v>1300000</v>
          </cell>
          <cell r="H31">
            <v>0</v>
          </cell>
          <cell r="I31">
            <v>2438960</v>
          </cell>
          <cell r="J31">
            <v>152352</v>
          </cell>
          <cell r="K31">
            <v>0</v>
          </cell>
          <cell r="L31">
            <v>260009</v>
          </cell>
          <cell r="M31">
            <v>437786</v>
          </cell>
          <cell r="N31">
            <v>2388306</v>
          </cell>
          <cell r="O31">
            <v>3742978</v>
          </cell>
          <cell r="P31">
            <v>1105869</v>
          </cell>
          <cell r="Q31">
            <v>484661</v>
          </cell>
          <cell r="R31">
            <v>359603</v>
          </cell>
          <cell r="S31">
            <v>0</v>
          </cell>
          <cell r="T31">
            <v>6572008</v>
          </cell>
          <cell r="U31">
            <v>0</v>
          </cell>
          <cell r="V31">
            <v>54371</v>
          </cell>
          <cell r="W31">
            <v>0</v>
          </cell>
          <cell r="X31">
            <v>0</v>
          </cell>
          <cell r="Y31">
            <v>0</v>
          </cell>
          <cell r="Z31">
            <v>0</v>
          </cell>
          <cell r="AA31">
            <v>0</v>
          </cell>
          <cell r="AB31">
            <v>12088</v>
          </cell>
          <cell r="AC31">
            <v>0</v>
          </cell>
          <cell r="AD31">
            <v>868952</v>
          </cell>
          <cell r="AE31">
            <v>45748</v>
          </cell>
          <cell r="AF31">
            <v>247722</v>
          </cell>
          <cell r="AG31">
            <v>187210</v>
          </cell>
          <cell r="AH31">
            <v>7514</v>
          </cell>
          <cell r="AI31">
            <v>374624</v>
          </cell>
          <cell r="AJ31">
            <v>3780059</v>
          </cell>
          <cell r="AK31">
            <v>294810</v>
          </cell>
          <cell r="AL31">
            <v>241511</v>
          </cell>
          <cell r="AM31">
            <v>0</v>
          </cell>
          <cell r="AN31">
            <v>128000</v>
          </cell>
          <cell r="AO31">
            <v>1391283</v>
          </cell>
          <cell r="AP31">
            <v>0</v>
          </cell>
          <cell r="AQ31">
            <v>223088716</v>
          </cell>
          <cell r="AR31">
            <v>3044629</v>
          </cell>
          <cell r="AS31">
            <v>594310</v>
          </cell>
          <cell r="AT31">
            <v>969770</v>
          </cell>
          <cell r="AU31">
            <v>72000</v>
          </cell>
          <cell r="AV31">
            <v>0</v>
          </cell>
          <cell r="AW31">
            <v>0</v>
          </cell>
          <cell r="AX31">
            <v>0</v>
          </cell>
          <cell r="AY31">
            <v>4680709</v>
          </cell>
          <cell r="AZ31">
            <v>291192</v>
          </cell>
          <cell r="BA31">
            <v>237952</v>
          </cell>
          <cell r="BB31">
            <v>31730</v>
          </cell>
          <cell r="BC31">
            <v>0</v>
          </cell>
          <cell r="BD31">
            <v>560874</v>
          </cell>
          <cell r="BE31">
            <v>2596127</v>
          </cell>
          <cell r="BF31">
            <v>654808</v>
          </cell>
          <cell r="BG31">
            <v>8700</v>
          </cell>
          <cell r="BH31">
            <v>0</v>
          </cell>
          <cell r="BI31">
            <v>169287</v>
          </cell>
          <cell r="BJ31">
            <v>98000</v>
          </cell>
          <cell r="BK31">
            <v>3526922</v>
          </cell>
          <cell r="BL31">
            <v>2187067</v>
          </cell>
          <cell r="BM31">
            <v>872869</v>
          </cell>
          <cell r="BN31">
            <v>776970</v>
          </cell>
          <cell r="BO31">
            <v>1057270</v>
          </cell>
          <cell r="BP31">
            <v>0</v>
          </cell>
          <cell r="BQ31">
            <v>0</v>
          </cell>
          <cell r="BR31">
            <v>7813166</v>
          </cell>
          <cell r="BS31">
            <v>92244</v>
          </cell>
          <cell r="BT31">
            <v>87689</v>
          </cell>
          <cell r="BU31">
            <v>12603</v>
          </cell>
          <cell r="BV31">
            <v>258690</v>
          </cell>
          <cell r="BW31">
            <v>4293782</v>
          </cell>
          <cell r="BX31">
            <v>203370</v>
          </cell>
          <cell r="BY31">
            <v>157679</v>
          </cell>
          <cell r="BZ31">
            <v>0</v>
          </cell>
          <cell r="CA31">
            <v>0</v>
          </cell>
          <cell r="CB31">
            <v>18768738</v>
          </cell>
          <cell r="CC31">
            <v>1543560</v>
          </cell>
          <cell r="CD31">
            <v>505102</v>
          </cell>
          <cell r="CE31">
            <v>240524</v>
          </cell>
          <cell r="CF31">
            <v>458072</v>
          </cell>
          <cell r="CG31">
            <v>0</v>
          </cell>
          <cell r="CH31">
            <v>0</v>
          </cell>
          <cell r="CI31">
            <v>2747258</v>
          </cell>
          <cell r="CJ31">
            <v>21515996</v>
          </cell>
          <cell r="CK31">
            <v>244604712</v>
          </cell>
          <cell r="CM31">
            <v>16210471</v>
          </cell>
          <cell r="CN31">
            <v>559782</v>
          </cell>
          <cell r="CO31">
            <v>272952</v>
          </cell>
          <cell r="CP31">
            <v>0</v>
          </cell>
          <cell r="CQ31">
            <v>0</v>
          </cell>
          <cell r="CR31">
            <v>0</v>
          </cell>
          <cell r="CS31">
            <v>548211</v>
          </cell>
          <cell r="CT31">
            <v>0</v>
          </cell>
          <cell r="CV31">
            <v>0</v>
          </cell>
          <cell r="CW31">
            <v>23584000</v>
          </cell>
          <cell r="CX31">
            <v>3090920</v>
          </cell>
          <cell r="CY31">
            <v>14910</v>
          </cell>
        </row>
        <row r="32">
          <cell r="A32">
            <v>309</v>
          </cell>
          <cell r="B32">
            <v>121246500</v>
          </cell>
          <cell r="C32">
            <v>3661359</v>
          </cell>
          <cell r="D32">
            <v>12991923</v>
          </cell>
          <cell r="E32">
            <v>3071644</v>
          </cell>
          <cell r="F32">
            <v>5244883</v>
          </cell>
          <cell r="G32">
            <v>1637000</v>
          </cell>
          <cell r="H32">
            <v>29571</v>
          </cell>
          <cell r="I32">
            <v>1418837</v>
          </cell>
          <cell r="J32">
            <v>601849</v>
          </cell>
          <cell r="K32">
            <v>0</v>
          </cell>
          <cell r="L32">
            <v>0</v>
          </cell>
          <cell r="M32">
            <v>57258</v>
          </cell>
          <cell r="N32">
            <v>1607398</v>
          </cell>
          <cell r="O32">
            <v>4090299</v>
          </cell>
          <cell r="P32">
            <v>2299366</v>
          </cell>
          <cell r="Q32">
            <v>1377828</v>
          </cell>
          <cell r="R32">
            <v>1171893</v>
          </cell>
          <cell r="S32">
            <v>840</v>
          </cell>
          <cell r="T32">
            <v>4943547</v>
          </cell>
          <cell r="U32">
            <v>0</v>
          </cell>
          <cell r="V32">
            <v>101686</v>
          </cell>
          <cell r="W32">
            <v>110000</v>
          </cell>
          <cell r="X32">
            <v>63550</v>
          </cell>
          <cell r="Y32">
            <v>0</v>
          </cell>
          <cell r="Z32">
            <v>0</v>
          </cell>
          <cell r="AA32">
            <v>0</v>
          </cell>
          <cell r="AB32">
            <v>0</v>
          </cell>
          <cell r="AC32">
            <v>0</v>
          </cell>
          <cell r="AD32">
            <v>422943</v>
          </cell>
          <cell r="AE32">
            <v>0</v>
          </cell>
          <cell r="AF32">
            <v>200782</v>
          </cell>
          <cell r="AG32">
            <v>57841</v>
          </cell>
          <cell r="AH32">
            <v>24720</v>
          </cell>
          <cell r="AI32">
            <v>632744</v>
          </cell>
          <cell r="AJ32">
            <v>2078746</v>
          </cell>
          <cell r="AK32">
            <v>0</v>
          </cell>
          <cell r="AL32">
            <v>683869</v>
          </cell>
          <cell r="AM32">
            <v>0</v>
          </cell>
          <cell r="AN32">
            <v>258456</v>
          </cell>
          <cell r="AO32">
            <v>766030</v>
          </cell>
          <cell r="AP32">
            <v>0</v>
          </cell>
          <cell r="AQ32">
            <v>170853362</v>
          </cell>
          <cell r="AR32">
            <v>4629376</v>
          </cell>
          <cell r="AS32">
            <v>104700</v>
          </cell>
          <cell r="AT32">
            <v>1063600</v>
          </cell>
          <cell r="AU32">
            <v>125000</v>
          </cell>
          <cell r="AV32">
            <v>0</v>
          </cell>
          <cell r="AW32">
            <v>0</v>
          </cell>
          <cell r="AX32">
            <v>30703</v>
          </cell>
          <cell r="AY32">
            <v>5953379</v>
          </cell>
          <cell r="AZ32">
            <v>2437540</v>
          </cell>
          <cell r="BA32">
            <v>1776630</v>
          </cell>
          <cell r="BB32">
            <v>126745</v>
          </cell>
          <cell r="BC32">
            <v>30000</v>
          </cell>
          <cell r="BD32">
            <v>4370915</v>
          </cell>
          <cell r="BE32">
            <v>1141609</v>
          </cell>
          <cell r="BF32">
            <v>626173</v>
          </cell>
          <cell r="BG32">
            <v>621210</v>
          </cell>
          <cell r="BH32">
            <v>505500</v>
          </cell>
          <cell r="BI32">
            <v>100700</v>
          </cell>
          <cell r="BJ32">
            <v>0</v>
          </cell>
          <cell r="BK32">
            <v>2995192</v>
          </cell>
          <cell r="BL32">
            <v>4899657</v>
          </cell>
          <cell r="BM32">
            <v>787506</v>
          </cell>
          <cell r="BN32">
            <v>862818</v>
          </cell>
          <cell r="BO32">
            <v>1297240</v>
          </cell>
          <cell r="BP32">
            <v>0</v>
          </cell>
          <cell r="BQ32">
            <v>537905</v>
          </cell>
          <cell r="BR32">
            <v>8527774</v>
          </cell>
          <cell r="BS32">
            <v>33675</v>
          </cell>
          <cell r="BT32">
            <v>42483</v>
          </cell>
          <cell r="BU32">
            <v>164909</v>
          </cell>
          <cell r="BV32">
            <v>45610</v>
          </cell>
          <cell r="BW32">
            <v>4656645</v>
          </cell>
          <cell r="BX32">
            <v>0</v>
          </cell>
          <cell r="BY32">
            <v>98983</v>
          </cell>
          <cell r="BZ32">
            <v>0</v>
          </cell>
          <cell r="CA32">
            <v>0</v>
          </cell>
          <cell r="CB32">
            <v>26746917</v>
          </cell>
          <cell r="CC32">
            <v>2342245</v>
          </cell>
          <cell r="CD32">
            <v>4118516</v>
          </cell>
          <cell r="CE32">
            <v>5000</v>
          </cell>
          <cell r="CF32">
            <v>365342</v>
          </cell>
          <cell r="CG32">
            <v>5067</v>
          </cell>
          <cell r="CH32">
            <v>0</v>
          </cell>
          <cell r="CI32">
            <v>6836170</v>
          </cell>
          <cell r="CJ32">
            <v>33583087</v>
          </cell>
          <cell r="CK32">
            <v>204436449</v>
          </cell>
          <cell r="CM32">
            <v>6746798</v>
          </cell>
          <cell r="CN32">
            <v>966272</v>
          </cell>
          <cell r="CO32">
            <v>0</v>
          </cell>
          <cell r="CP32">
            <v>0</v>
          </cell>
          <cell r="CQ32">
            <v>0</v>
          </cell>
          <cell r="CR32">
            <v>0</v>
          </cell>
          <cell r="CS32">
            <v>384800</v>
          </cell>
          <cell r="CT32">
            <v>0</v>
          </cell>
          <cell r="CV32">
            <v>0</v>
          </cell>
          <cell r="CW32">
            <v>34330001</v>
          </cell>
          <cell r="CX32">
            <v>1297508</v>
          </cell>
          <cell r="CY32">
            <v>1047845</v>
          </cell>
        </row>
        <row r="33">
          <cell r="A33">
            <v>310</v>
          </cell>
          <cell r="B33">
            <v>98241860</v>
          </cell>
          <cell r="C33">
            <v>3178107</v>
          </cell>
          <cell r="D33">
            <v>5473082</v>
          </cell>
          <cell r="E33">
            <v>0</v>
          </cell>
          <cell r="F33">
            <v>2730857</v>
          </cell>
          <cell r="G33">
            <v>0</v>
          </cell>
          <cell r="H33">
            <v>0</v>
          </cell>
          <cell r="I33">
            <v>941908</v>
          </cell>
          <cell r="J33">
            <v>1302965</v>
          </cell>
          <cell r="K33">
            <v>50877</v>
          </cell>
          <cell r="L33">
            <v>0</v>
          </cell>
          <cell r="M33">
            <v>263760</v>
          </cell>
          <cell r="N33">
            <v>1289668</v>
          </cell>
          <cell r="O33">
            <v>3653600</v>
          </cell>
          <cell r="P33">
            <v>765232</v>
          </cell>
          <cell r="Q33">
            <v>131320</v>
          </cell>
          <cell r="R33">
            <v>551004</v>
          </cell>
          <cell r="S33">
            <v>538984</v>
          </cell>
          <cell r="T33">
            <v>3496217</v>
          </cell>
          <cell r="U33">
            <v>0</v>
          </cell>
          <cell r="V33">
            <v>1386</v>
          </cell>
          <cell r="W33">
            <v>0</v>
          </cell>
          <cell r="X33">
            <v>0</v>
          </cell>
          <cell r="Y33">
            <v>0</v>
          </cell>
          <cell r="Z33">
            <v>0</v>
          </cell>
          <cell r="AA33">
            <v>0</v>
          </cell>
          <cell r="AB33">
            <v>0</v>
          </cell>
          <cell r="AC33">
            <v>0</v>
          </cell>
          <cell r="AD33">
            <v>512295</v>
          </cell>
          <cell r="AE33">
            <v>0</v>
          </cell>
          <cell r="AF33">
            <v>40000</v>
          </cell>
          <cell r="AG33">
            <v>0</v>
          </cell>
          <cell r="AH33">
            <v>2140</v>
          </cell>
          <cell r="AI33">
            <v>0</v>
          </cell>
          <cell r="AJ33">
            <v>860070</v>
          </cell>
          <cell r="AK33">
            <v>0</v>
          </cell>
          <cell r="AL33">
            <v>0</v>
          </cell>
          <cell r="AM33">
            <v>0</v>
          </cell>
          <cell r="AN33">
            <v>188760</v>
          </cell>
          <cell r="AO33">
            <v>855898</v>
          </cell>
          <cell r="AP33">
            <v>0</v>
          </cell>
          <cell r="AQ33">
            <v>125069990</v>
          </cell>
          <cell r="AR33">
            <v>7085680</v>
          </cell>
          <cell r="AS33">
            <v>208740</v>
          </cell>
          <cell r="AT33">
            <v>624940</v>
          </cell>
          <cell r="AU33">
            <v>287940</v>
          </cell>
          <cell r="AV33">
            <v>0</v>
          </cell>
          <cell r="AW33">
            <v>0</v>
          </cell>
          <cell r="AX33">
            <v>11486</v>
          </cell>
          <cell r="AY33">
            <v>8218786</v>
          </cell>
          <cell r="AZ33">
            <v>2287520</v>
          </cell>
          <cell r="BA33">
            <v>544060</v>
          </cell>
          <cell r="BB33">
            <v>0</v>
          </cell>
          <cell r="BC33">
            <v>0</v>
          </cell>
          <cell r="BD33">
            <v>2831580</v>
          </cell>
          <cell r="BE33">
            <v>1154697</v>
          </cell>
          <cell r="BF33">
            <v>0</v>
          </cell>
          <cell r="BG33">
            <v>26104</v>
          </cell>
          <cell r="BH33">
            <v>206388</v>
          </cell>
          <cell r="BI33">
            <v>88131</v>
          </cell>
          <cell r="BJ33">
            <v>448200</v>
          </cell>
          <cell r="BK33">
            <v>1923520</v>
          </cell>
          <cell r="BL33">
            <v>1421149</v>
          </cell>
          <cell r="BM33">
            <v>1010546</v>
          </cell>
          <cell r="BN33">
            <v>241226</v>
          </cell>
          <cell r="BO33">
            <v>1181330</v>
          </cell>
          <cell r="BP33">
            <v>0</v>
          </cell>
          <cell r="BQ33">
            <v>0</v>
          </cell>
          <cell r="BR33">
            <v>5406908</v>
          </cell>
          <cell r="BS33">
            <v>0</v>
          </cell>
          <cell r="BT33">
            <v>12970</v>
          </cell>
          <cell r="BU33">
            <v>0</v>
          </cell>
          <cell r="BV33">
            <v>164487</v>
          </cell>
          <cell r="BW33">
            <v>2766931</v>
          </cell>
          <cell r="BX33">
            <v>0</v>
          </cell>
          <cell r="BY33">
            <v>29418</v>
          </cell>
          <cell r="BZ33">
            <v>0</v>
          </cell>
          <cell r="CA33">
            <v>371830</v>
          </cell>
          <cell r="CB33">
            <v>20173773</v>
          </cell>
          <cell r="CC33">
            <v>2650494</v>
          </cell>
          <cell r="CD33">
            <v>757137</v>
          </cell>
          <cell r="CE33">
            <v>743414</v>
          </cell>
          <cell r="CF33">
            <v>249634</v>
          </cell>
          <cell r="CG33">
            <v>64541</v>
          </cell>
          <cell r="CH33">
            <v>0</v>
          </cell>
          <cell r="CI33">
            <v>4465220</v>
          </cell>
          <cell r="CJ33">
            <v>24638993</v>
          </cell>
          <cell r="CK33">
            <v>149708983</v>
          </cell>
          <cell r="CM33">
            <v>0</v>
          </cell>
          <cell r="CN33">
            <v>342020</v>
          </cell>
          <cell r="CO33">
            <v>0</v>
          </cell>
          <cell r="CP33">
            <v>0</v>
          </cell>
          <cell r="CQ33">
            <v>0</v>
          </cell>
          <cell r="CR33">
            <v>0</v>
          </cell>
          <cell r="CS33">
            <v>329110</v>
          </cell>
          <cell r="CT33">
            <v>0</v>
          </cell>
          <cell r="CV33">
            <v>0</v>
          </cell>
          <cell r="CW33">
            <v>3442200</v>
          </cell>
          <cell r="CX33">
            <v>1603484</v>
          </cell>
          <cell r="CY33">
            <v>0</v>
          </cell>
        </row>
        <row r="34">
          <cell r="A34">
            <v>311</v>
          </cell>
          <cell r="B34">
            <v>119431365</v>
          </cell>
          <cell r="C34">
            <v>4126609</v>
          </cell>
          <cell r="D34">
            <v>7874667</v>
          </cell>
          <cell r="E34">
            <v>1030718</v>
          </cell>
          <cell r="F34">
            <v>3794452</v>
          </cell>
          <cell r="G34">
            <v>811000</v>
          </cell>
          <cell r="H34">
            <v>0</v>
          </cell>
          <cell r="I34">
            <v>304920</v>
          </cell>
          <cell r="J34">
            <v>0</v>
          </cell>
          <cell r="K34">
            <v>193525</v>
          </cell>
          <cell r="L34">
            <v>308715</v>
          </cell>
          <cell r="M34">
            <v>98220</v>
          </cell>
          <cell r="N34">
            <v>495650</v>
          </cell>
          <cell r="O34">
            <v>1136740</v>
          </cell>
          <cell r="P34">
            <v>949380</v>
          </cell>
          <cell r="Q34">
            <v>787300</v>
          </cell>
          <cell r="R34">
            <v>70400</v>
          </cell>
          <cell r="S34">
            <v>0</v>
          </cell>
          <cell r="T34">
            <v>6250550</v>
          </cell>
          <cell r="U34">
            <v>636630</v>
          </cell>
          <cell r="V34">
            <v>31090</v>
          </cell>
          <cell r="W34">
            <v>155510</v>
          </cell>
          <cell r="X34">
            <v>0</v>
          </cell>
          <cell r="Y34">
            <v>0</v>
          </cell>
          <cell r="Z34">
            <v>938240</v>
          </cell>
          <cell r="AA34">
            <v>0</v>
          </cell>
          <cell r="AB34">
            <v>0</v>
          </cell>
          <cell r="AC34">
            <v>49290</v>
          </cell>
          <cell r="AD34">
            <v>163900</v>
          </cell>
          <cell r="AE34">
            <v>54900</v>
          </cell>
          <cell r="AF34">
            <v>25000</v>
          </cell>
          <cell r="AG34">
            <v>82890</v>
          </cell>
          <cell r="AH34">
            <v>21070</v>
          </cell>
          <cell r="AI34">
            <v>289570</v>
          </cell>
          <cell r="AJ34">
            <v>476321</v>
          </cell>
          <cell r="AK34">
            <v>36125</v>
          </cell>
          <cell r="AL34">
            <v>49000</v>
          </cell>
          <cell r="AM34">
            <v>0</v>
          </cell>
          <cell r="AN34">
            <v>54859</v>
          </cell>
          <cell r="AO34">
            <v>698510</v>
          </cell>
          <cell r="AP34">
            <v>0</v>
          </cell>
          <cell r="AQ34">
            <v>151427116</v>
          </cell>
          <cell r="AR34">
            <v>2445337</v>
          </cell>
          <cell r="AS34">
            <v>146710</v>
          </cell>
          <cell r="AT34">
            <v>331590</v>
          </cell>
          <cell r="AU34">
            <v>15040</v>
          </cell>
          <cell r="AV34">
            <v>0</v>
          </cell>
          <cell r="AW34">
            <v>0</v>
          </cell>
          <cell r="AX34">
            <v>31000</v>
          </cell>
          <cell r="AY34">
            <v>2969677</v>
          </cell>
          <cell r="AZ34">
            <v>1293540</v>
          </cell>
          <cell r="BA34">
            <v>0</v>
          </cell>
          <cell r="BB34">
            <v>24814</v>
          </cell>
          <cell r="BC34">
            <v>0</v>
          </cell>
          <cell r="BD34">
            <v>1318354</v>
          </cell>
          <cell r="BE34">
            <v>806160</v>
          </cell>
          <cell r="BF34">
            <v>348170</v>
          </cell>
          <cell r="BG34">
            <v>51480</v>
          </cell>
          <cell r="BH34">
            <v>0</v>
          </cell>
          <cell r="BI34">
            <v>63350</v>
          </cell>
          <cell r="BJ34">
            <v>0</v>
          </cell>
          <cell r="BK34">
            <v>1269160</v>
          </cell>
          <cell r="BL34">
            <v>1487590</v>
          </cell>
          <cell r="BM34">
            <v>573545</v>
          </cell>
          <cell r="BN34">
            <v>424650</v>
          </cell>
          <cell r="BO34">
            <v>396190</v>
          </cell>
          <cell r="BP34">
            <v>0</v>
          </cell>
          <cell r="BQ34">
            <v>0</v>
          </cell>
          <cell r="BR34">
            <v>3180433</v>
          </cell>
          <cell r="BS34">
            <v>171815</v>
          </cell>
          <cell r="BT34">
            <v>30893</v>
          </cell>
          <cell r="BU34">
            <v>6240</v>
          </cell>
          <cell r="BV34">
            <v>112760</v>
          </cell>
          <cell r="BW34">
            <v>1151500</v>
          </cell>
          <cell r="BX34">
            <v>137700</v>
          </cell>
          <cell r="BY34">
            <v>175140</v>
          </cell>
          <cell r="BZ34">
            <v>0</v>
          </cell>
          <cell r="CA34">
            <v>227568</v>
          </cell>
          <cell r="CB34">
            <v>10452782</v>
          </cell>
          <cell r="CC34">
            <v>2067850</v>
          </cell>
          <cell r="CD34">
            <v>2879540</v>
          </cell>
          <cell r="CE34">
            <v>3640</v>
          </cell>
          <cell r="CF34">
            <v>275290</v>
          </cell>
          <cell r="CG34">
            <v>0</v>
          </cell>
          <cell r="CH34">
            <v>0</v>
          </cell>
          <cell r="CI34">
            <v>5226320</v>
          </cell>
          <cell r="CJ34">
            <v>15679102</v>
          </cell>
          <cell r="CK34">
            <v>167106218</v>
          </cell>
          <cell r="CM34">
            <v>5469140</v>
          </cell>
          <cell r="CN34">
            <v>230320</v>
          </cell>
          <cell r="CO34">
            <v>0</v>
          </cell>
          <cell r="CP34">
            <v>0</v>
          </cell>
          <cell r="CQ34">
            <v>0</v>
          </cell>
          <cell r="CR34">
            <v>0</v>
          </cell>
          <cell r="CS34">
            <v>269540</v>
          </cell>
          <cell r="CT34">
            <v>0</v>
          </cell>
          <cell r="CV34">
            <v>0</v>
          </cell>
          <cell r="CW34">
            <v>11599439</v>
          </cell>
          <cell r="CX34">
            <v>2573519</v>
          </cell>
          <cell r="CY34">
            <v>0</v>
          </cell>
        </row>
        <row r="35">
          <cell r="A35">
            <v>312</v>
          </cell>
          <cell r="B35">
            <v>142545725</v>
          </cell>
          <cell r="C35">
            <v>4361378</v>
          </cell>
          <cell r="D35">
            <v>8725617</v>
          </cell>
          <cell r="E35">
            <v>1605094</v>
          </cell>
          <cell r="F35">
            <v>3081691</v>
          </cell>
          <cell r="G35">
            <v>0</v>
          </cell>
          <cell r="H35">
            <v>0</v>
          </cell>
          <cell r="I35">
            <v>1110200</v>
          </cell>
          <cell r="J35">
            <v>516360</v>
          </cell>
          <cell r="K35">
            <v>0</v>
          </cell>
          <cell r="L35">
            <v>0</v>
          </cell>
          <cell r="M35">
            <v>0</v>
          </cell>
          <cell r="N35">
            <v>1247150</v>
          </cell>
          <cell r="O35">
            <v>4229210</v>
          </cell>
          <cell r="P35">
            <v>73323</v>
          </cell>
          <cell r="Q35">
            <v>195071</v>
          </cell>
          <cell r="R35">
            <v>137475</v>
          </cell>
          <cell r="S35">
            <v>21798</v>
          </cell>
          <cell r="T35">
            <v>3267624</v>
          </cell>
          <cell r="U35">
            <v>0</v>
          </cell>
          <cell r="V35">
            <v>0</v>
          </cell>
          <cell r="W35">
            <v>0</v>
          </cell>
          <cell r="X35">
            <v>0</v>
          </cell>
          <cell r="Y35">
            <v>0</v>
          </cell>
          <cell r="Z35">
            <v>0</v>
          </cell>
          <cell r="AA35">
            <v>481279</v>
          </cell>
          <cell r="AB35">
            <v>0</v>
          </cell>
          <cell r="AC35">
            <v>156706</v>
          </cell>
          <cell r="AD35">
            <v>187443</v>
          </cell>
          <cell r="AE35">
            <v>50000</v>
          </cell>
          <cell r="AF35">
            <v>0</v>
          </cell>
          <cell r="AG35">
            <v>199760</v>
          </cell>
          <cell r="AH35">
            <v>5000</v>
          </cell>
          <cell r="AI35">
            <v>243990</v>
          </cell>
          <cell r="AJ35">
            <v>1717761</v>
          </cell>
          <cell r="AK35">
            <v>1845555</v>
          </cell>
          <cell r="AL35">
            <v>0</v>
          </cell>
          <cell r="AM35">
            <v>0</v>
          </cell>
          <cell r="AN35">
            <v>85673</v>
          </cell>
          <cell r="AO35">
            <v>5006588</v>
          </cell>
          <cell r="AP35">
            <v>0</v>
          </cell>
          <cell r="AQ35">
            <v>181097471</v>
          </cell>
          <cell r="AR35">
            <v>1788266</v>
          </cell>
          <cell r="AS35">
            <v>1280080</v>
          </cell>
          <cell r="AT35">
            <v>0</v>
          </cell>
          <cell r="AU35">
            <v>23270</v>
          </cell>
          <cell r="AV35">
            <v>0</v>
          </cell>
          <cell r="AW35">
            <v>0</v>
          </cell>
          <cell r="AX35">
            <v>0</v>
          </cell>
          <cell r="AY35">
            <v>3091616</v>
          </cell>
          <cell r="AZ35">
            <v>1630067</v>
          </cell>
          <cell r="BA35">
            <v>2982895</v>
          </cell>
          <cell r="BB35">
            <v>83621</v>
          </cell>
          <cell r="BC35">
            <v>0</v>
          </cell>
          <cell r="BD35">
            <v>4696583</v>
          </cell>
          <cell r="BE35">
            <v>686090</v>
          </cell>
          <cell r="BF35">
            <v>478575</v>
          </cell>
          <cell r="BG35">
            <v>13100</v>
          </cell>
          <cell r="BH35">
            <v>150980</v>
          </cell>
          <cell r="BI35">
            <v>97270</v>
          </cell>
          <cell r="BJ35">
            <v>0</v>
          </cell>
          <cell r="BK35">
            <v>1426015</v>
          </cell>
          <cell r="BL35">
            <v>2994630</v>
          </cell>
          <cell r="BM35">
            <v>495490</v>
          </cell>
          <cell r="BN35">
            <v>409360</v>
          </cell>
          <cell r="BO35">
            <v>370010</v>
          </cell>
          <cell r="BP35">
            <v>0</v>
          </cell>
          <cell r="BQ35">
            <v>0</v>
          </cell>
          <cell r="BR35">
            <v>5604620</v>
          </cell>
          <cell r="BS35">
            <v>65000</v>
          </cell>
          <cell r="BT35">
            <v>100050</v>
          </cell>
          <cell r="BU35">
            <v>0</v>
          </cell>
          <cell r="BV35">
            <v>119585</v>
          </cell>
          <cell r="BW35">
            <v>3431740</v>
          </cell>
          <cell r="BX35">
            <v>548385</v>
          </cell>
          <cell r="BY35">
            <v>65000</v>
          </cell>
          <cell r="BZ35">
            <v>0</v>
          </cell>
          <cell r="CA35">
            <v>504067</v>
          </cell>
          <cell r="CB35">
            <v>18317531</v>
          </cell>
          <cell r="CC35">
            <v>7561769</v>
          </cell>
          <cell r="CD35">
            <v>2526165</v>
          </cell>
          <cell r="CE35">
            <v>0</v>
          </cell>
          <cell r="CF35">
            <v>227652</v>
          </cell>
          <cell r="CG35">
            <v>0</v>
          </cell>
          <cell r="CH35">
            <v>0</v>
          </cell>
          <cell r="CI35">
            <v>10315586</v>
          </cell>
          <cell r="CJ35">
            <v>28633117</v>
          </cell>
          <cell r="CK35">
            <v>209730588</v>
          </cell>
          <cell r="CM35">
            <v>14521590</v>
          </cell>
          <cell r="CN35">
            <v>860520</v>
          </cell>
          <cell r="CO35">
            <v>0</v>
          </cell>
          <cell r="CP35">
            <v>0</v>
          </cell>
          <cell r="CQ35">
            <v>0</v>
          </cell>
          <cell r="CR35">
            <v>0</v>
          </cell>
          <cell r="CS35">
            <v>609674</v>
          </cell>
          <cell r="CT35">
            <v>0</v>
          </cell>
          <cell r="CV35">
            <v>0</v>
          </cell>
          <cell r="CW35">
            <v>0</v>
          </cell>
          <cell r="CX35">
            <v>1768102</v>
          </cell>
          <cell r="CY35">
            <v>504067</v>
          </cell>
        </row>
        <row r="36">
          <cell r="A36">
            <v>313</v>
          </cell>
          <cell r="B36">
            <v>124454142</v>
          </cell>
          <cell r="C36">
            <v>3742837</v>
          </cell>
          <cell r="D36">
            <v>9686460</v>
          </cell>
          <cell r="E36">
            <v>2798208</v>
          </cell>
          <cell r="F36">
            <v>3064056</v>
          </cell>
          <cell r="G36">
            <v>0</v>
          </cell>
          <cell r="H36">
            <v>0</v>
          </cell>
          <cell r="I36">
            <v>375444</v>
          </cell>
          <cell r="J36">
            <v>0</v>
          </cell>
          <cell r="K36">
            <v>337192</v>
          </cell>
          <cell r="L36">
            <v>386020</v>
          </cell>
          <cell r="M36">
            <v>56129</v>
          </cell>
          <cell r="N36">
            <v>1707769</v>
          </cell>
          <cell r="O36">
            <v>3853900</v>
          </cell>
          <cell r="P36">
            <v>1061435</v>
          </cell>
          <cell r="Q36">
            <v>288424</v>
          </cell>
          <cell r="R36">
            <v>314376</v>
          </cell>
          <cell r="S36">
            <v>0</v>
          </cell>
          <cell r="T36">
            <v>1511284</v>
          </cell>
          <cell r="U36">
            <v>3412535</v>
          </cell>
          <cell r="V36">
            <v>50255</v>
          </cell>
          <cell r="W36">
            <v>189300</v>
          </cell>
          <cell r="X36">
            <v>98400</v>
          </cell>
          <cell r="Y36">
            <v>0</v>
          </cell>
          <cell r="Z36">
            <v>0</v>
          </cell>
          <cell r="AA36">
            <v>0</v>
          </cell>
          <cell r="AB36">
            <v>0</v>
          </cell>
          <cell r="AC36">
            <v>2300</v>
          </cell>
          <cell r="AD36">
            <v>241399</v>
          </cell>
          <cell r="AE36">
            <v>0</v>
          </cell>
          <cell r="AF36">
            <v>109500</v>
          </cell>
          <cell r="AG36">
            <v>65600</v>
          </cell>
          <cell r="AH36">
            <v>41950</v>
          </cell>
          <cell r="AI36">
            <v>459800</v>
          </cell>
          <cell r="AJ36">
            <v>4338619</v>
          </cell>
          <cell r="AK36">
            <v>0</v>
          </cell>
          <cell r="AL36">
            <v>457921</v>
          </cell>
          <cell r="AM36">
            <v>0</v>
          </cell>
          <cell r="AN36">
            <v>346735</v>
          </cell>
          <cell r="AO36">
            <v>794237</v>
          </cell>
          <cell r="AP36">
            <v>0</v>
          </cell>
          <cell r="AQ36">
            <v>164246227</v>
          </cell>
          <cell r="AR36">
            <v>2744224</v>
          </cell>
          <cell r="AS36">
            <v>100200</v>
          </cell>
          <cell r="AT36">
            <v>447200</v>
          </cell>
          <cell r="AU36">
            <v>265100</v>
          </cell>
          <cell r="AV36">
            <v>0</v>
          </cell>
          <cell r="AW36">
            <v>0</v>
          </cell>
          <cell r="AX36">
            <v>13077</v>
          </cell>
          <cell r="AY36">
            <v>3569801</v>
          </cell>
          <cell r="AZ36">
            <v>813207</v>
          </cell>
          <cell r="BA36">
            <v>0</v>
          </cell>
          <cell r="BB36">
            <v>159765</v>
          </cell>
          <cell r="BC36">
            <v>0</v>
          </cell>
          <cell r="BD36">
            <v>972972</v>
          </cell>
          <cell r="BE36">
            <v>712171</v>
          </cell>
          <cell r="BF36">
            <v>527122</v>
          </cell>
          <cell r="BG36">
            <v>89317</v>
          </cell>
          <cell r="BH36">
            <v>59400</v>
          </cell>
          <cell r="BI36">
            <v>69625</v>
          </cell>
          <cell r="BJ36">
            <v>63480</v>
          </cell>
          <cell r="BK36">
            <v>1521115</v>
          </cell>
          <cell r="BL36">
            <v>3452546</v>
          </cell>
          <cell r="BM36">
            <v>889621</v>
          </cell>
          <cell r="BN36">
            <v>428243</v>
          </cell>
          <cell r="BO36">
            <v>420923</v>
          </cell>
          <cell r="BP36">
            <v>11273</v>
          </cell>
          <cell r="BQ36">
            <v>7215</v>
          </cell>
          <cell r="BR36">
            <v>4805241</v>
          </cell>
          <cell r="BS36">
            <v>118542</v>
          </cell>
          <cell r="BT36">
            <v>75036</v>
          </cell>
          <cell r="BU36">
            <v>80934</v>
          </cell>
          <cell r="BV36">
            <v>208226</v>
          </cell>
          <cell r="BW36">
            <v>2376941</v>
          </cell>
          <cell r="BX36">
            <v>75587</v>
          </cell>
          <cell r="BY36">
            <v>112700</v>
          </cell>
          <cell r="BZ36">
            <v>0</v>
          </cell>
          <cell r="CA36">
            <v>0</v>
          </cell>
          <cell r="CB36">
            <v>14321675</v>
          </cell>
          <cell r="CC36">
            <v>2624474</v>
          </cell>
          <cell r="CD36">
            <v>5567750</v>
          </cell>
          <cell r="CE36">
            <v>178742</v>
          </cell>
          <cell r="CF36">
            <v>355360</v>
          </cell>
          <cell r="CG36">
            <v>172042</v>
          </cell>
          <cell r="CH36">
            <v>0</v>
          </cell>
          <cell r="CI36">
            <v>8898368</v>
          </cell>
          <cell r="CJ36">
            <v>23220043</v>
          </cell>
          <cell r="CK36">
            <v>187466270</v>
          </cell>
          <cell r="CM36">
            <v>15236553</v>
          </cell>
          <cell r="CN36">
            <v>313000</v>
          </cell>
          <cell r="CO36">
            <v>0</v>
          </cell>
          <cell r="CP36">
            <v>0</v>
          </cell>
          <cell r="CQ36">
            <v>0</v>
          </cell>
          <cell r="CR36">
            <v>0</v>
          </cell>
          <cell r="CS36">
            <v>556700</v>
          </cell>
          <cell r="CT36">
            <v>0</v>
          </cell>
          <cell r="CV36">
            <v>0</v>
          </cell>
          <cell r="CW36">
            <v>4614808</v>
          </cell>
          <cell r="CX36">
            <v>1903837</v>
          </cell>
          <cell r="CY36">
            <v>514909</v>
          </cell>
        </row>
        <row r="37">
          <cell r="A37">
            <v>314</v>
          </cell>
          <cell r="B37">
            <v>71982143</v>
          </cell>
          <cell r="C37">
            <v>2459677</v>
          </cell>
          <cell r="D37">
            <v>4336908</v>
          </cell>
          <cell r="E37">
            <v>0</v>
          </cell>
          <cell r="F37">
            <v>1894519</v>
          </cell>
          <cell r="G37">
            <v>0</v>
          </cell>
          <cell r="H37">
            <v>178300</v>
          </cell>
          <cell r="I37">
            <v>653676</v>
          </cell>
          <cell r="J37">
            <v>277066</v>
          </cell>
          <cell r="K37">
            <v>0</v>
          </cell>
          <cell r="L37">
            <v>44172</v>
          </cell>
          <cell r="M37">
            <v>17783</v>
          </cell>
          <cell r="N37">
            <v>1042000</v>
          </cell>
          <cell r="O37">
            <v>3211700</v>
          </cell>
          <cell r="P37">
            <v>410130</v>
          </cell>
          <cell r="Q37">
            <v>158682</v>
          </cell>
          <cell r="R37">
            <v>145371</v>
          </cell>
          <cell r="S37">
            <v>0</v>
          </cell>
          <cell r="T37">
            <v>1176065</v>
          </cell>
          <cell r="U37">
            <v>85398</v>
          </cell>
          <cell r="V37">
            <v>21724</v>
          </cell>
          <cell r="W37">
            <v>731</v>
          </cell>
          <cell r="X37">
            <v>5560</v>
          </cell>
          <cell r="Y37">
            <v>0</v>
          </cell>
          <cell r="Z37">
            <v>0</v>
          </cell>
          <cell r="AA37">
            <v>0</v>
          </cell>
          <cell r="AB37">
            <v>0</v>
          </cell>
          <cell r="AC37">
            <v>0</v>
          </cell>
          <cell r="AD37">
            <v>201480</v>
          </cell>
          <cell r="AE37">
            <v>0</v>
          </cell>
          <cell r="AF37">
            <v>353600</v>
          </cell>
          <cell r="AG37">
            <v>0</v>
          </cell>
          <cell r="AH37">
            <v>34206</v>
          </cell>
          <cell r="AI37">
            <v>0</v>
          </cell>
          <cell r="AJ37">
            <v>318779</v>
          </cell>
          <cell r="AK37">
            <v>0</v>
          </cell>
          <cell r="AL37">
            <v>0</v>
          </cell>
          <cell r="AM37">
            <v>0</v>
          </cell>
          <cell r="AN37">
            <v>55883</v>
          </cell>
          <cell r="AO37">
            <v>869550</v>
          </cell>
          <cell r="AP37">
            <v>0</v>
          </cell>
          <cell r="AQ37">
            <v>89935103</v>
          </cell>
          <cell r="AR37">
            <v>1733811</v>
          </cell>
          <cell r="AS37">
            <v>82946</v>
          </cell>
          <cell r="AT37">
            <v>526600</v>
          </cell>
          <cell r="AU37">
            <v>52780</v>
          </cell>
          <cell r="AV37">
            <v>0</v>
          </cell>
          <cell r="AW37">
            <v>0</v>
          </cell>
          <cell r="AX37">
            <v>17238</v>
          </cell>
          <cell r="AY37">
            <v>2413375</v>
          </cell>
          <cell r="AZ37">
            <v>1110251</v>
          </cell>
          <cell r="BA37">
            <v>53916</v>
          </cell>
          <cell r="BB37">
            <v>3650</v>
          </cell>
          <cell r="BC37">
            <v>0</v>
          </cell>
          <cell r="BD37">
            <v>1167817</v>
          </cell>
          <cell r="BE37">
            <v>591681</v>
          </cell>
          <cell r="BF37">
            <v>129253</v>
          </cell>
          <cell r="BG37">
            <v>62299</v>
          </cell>
          <cell r="BH37">
            <v>381490</v>
          </cell>
          <cell r="BI37">
            <v>45966</v>
          </cell>
          <cell r="BJ37">
            <v>191179</v>
          </cell>
          <cell r="BK37">
            <v>1401868</v>
          </cell>
          <cell r="BL37">
            <v>835656</v>
          </cell>
          <cell r="BM37">
            <v>156400</v>
          </cell>
          <cell r="BN37">
            <v>232404</v>
          </cell>
          <cell r="BO37">
            <v>459592</v>
          </cell>
          <cell r="BP37">
            <v>0</v>
          </cell>
          <cell r="BQ37">
            <v>862</v>
          </cell>
          <cell r="BR37">
            <v>3292448</v>
          </cell>
          <cell r="BS37">
            <v>264518</v>
          </cell>
          <cell r="BT37">
            <v>60423</v>
          </cell>
          <cell r="BU37">
            <v>42616</v>
          </cell>
          <cell r="BV37">
            <v>14424</v>
          </cell>
          <cell r="BW37">
            <v>2008057</v>
          </cell>
          <cell r="BX37">
            <v>41911</v>
          </cell>
          <cell r="BY37">
            <v>4480</v>
          </cell>
          <cell r="BZ37">
            <v>6761</v>
          </cell>
          <cell r="CA37">
            <v>0</v>
          </cell>
          <cell r="CB37">
            <v>9111164</v>
          </cell>
          <cell r="CC37">
            <v>1454486</v>
          </cell>
          <cell r="CD37">
            <v>3193795</v>
          </cell>
          <cell r="CE37">
            <v>0</v>
          </cell>
          <cell r="CF37">
            <v>200429</v>
          </cell>
          <cell r="CG37">
            <v>0</v>
          </cell>
          <cell r="CH37">
            <v>0</v>
          </cell>
          <cell r="CI37">
            <v>4848710</v>
          </cell>
          <cell r="CJ37">
            <v>13959874</v>
          </cell>
          <cell r="CK37">
            <v>103894977</v>
          </cell>
          <cell r="CM37">
            <v>10624800</v>
          </cell>
          <cell r="CN37">
            <v>195474</v>
          </cell>
          <cell r="CO37">
            <v>128756</v>
          </cell>
          <cell r="CP37">
            <v>0</v>
          </cell>
          <cell r="CQ37">
            <v>0</v>
          </cell>
          <cell r="CR37">
            <v>0</v>
          </cell>
          <cell r="CS37">
            <v>382870</v>
          </cell>
          <cell r="CT37">
            <v>0</v>
          </cell>
          <cell r="CV37">
            <v>0</v>
          </cell>
          <cell r="CW37">
            <v>11705000</v>
          </cell>
          <cell r="CX37">
            <v>1156222</v>
          </cell>
          <cell r="CY37">
            <v>308523</v>
          </cell>
        </row>
        <row r="38">
          <cell r="A38">
            <v>315</v>
          </cell>
          <cell r="B38">
            <v>75420690</v>
          </cell>
          <cell r="C38">
            <v>2902407</v>
          </cell>
          <cell r="D38">
            <v>4764240</v>
          </cell>
          <cell r="E38">
            <v>0</v>
          </cell>
          <cell r="F38">
            <v>2730215</v>
          </cell>
          <cell r="G38">
            <v>0</v>
          </cell>
          <cell r="H38">
            <v>0</v>
          </cell>
          <cell r="I38">
            <v>281424</v>
          </cell>
          <cell r="J38">
            <v>0</v>
          </cell>
          <cell r="K38">
            <v>0</v>
          </cell>
          <cell r="L38">
            <v>173580</v>
          </cell>
          <cell r="M38">
            <v>438690</v>
          </cell>
          <cell r="N38">
            <v>1582999</v>
          </cell>
          <cell r="O38">
            <v>3833440</v>
          </cell>
          <cell r="P38">
            <v>1040457</v>
          </cell>
          <cell r="Q38">
            <v>114137</v>
          </cell>
          <cell r="R38">
            <v>177250</v>
          </cell>
          <cell r="S38">
            <v>0</v>
          </cell>
          <cell r="T38">
            <v>2803298</v>
          </cell>
          <cell r="U38">
            <v>0</v>
          </cell>
          <cell r="V38">
            <v>8608</v>
          </cell>
          <cell r="W38">
            <v>104770</v>
          </cell>
          <cell r="X38">
            <v>20000</v>
          </cell>
          <cell r="Y38">
            <v>0</v>
          </cell>
          <cell r="Z38">
            <v>0</v>
          </cell>
          <cell r="AA38">
            <v>0</v>
          </cell>
          <cell r="AB38">
            <v>0</v>
          </cell>
          <cell r="AC38">
            <v>0</v>
          </cell>
          <cell r="AD38">
            <v>350242</v>
          </cell>
          <cell r="AE38">
            <v>34900</v>
          </cell>
          <cell r="AF38">
            <v>381000</v>
          </cell>
          <cell r="AG38">
            <v>0</v>
          </cell>
          <cell r="AH38">
            <v>12200</v>
          </cell>
          <cell r="AI38">
            <v>502350</v>
          </cell>
          <cell r="AJ38">
            <v>0</v>
          </cell>
          <cell r="AK38">
            <v>0</v>
          </cell>
          <cell r="AL38">
            <v>0</v>
          </cell>
          <cell r="AM38">
            <v>0</v>
          </cell>
          <cell r="AN38">
            <v>142492</v>
          </cell>
          <cell r="AO38">
            <v>1528590</v>
          </cell>
          <cell r="AP38">
            <v>0</v>
          </cell>
          <cell r="AQ38">
            <v>99347979</v>
          </cell>
          <cell r="AR38">
            <v>1573630</v>
          </cell>
          <cell r="AS38">
            <v>738383</v>
          </cell>
          <cell r="AT38">
            <v>1402577</v>
          </cell>
          <cell r="AU38">
            <v>0</v>
          </cell>
          <cell r="AV38">
            <v>0</v>
          </cell>
          <cell r="AW38">
            <v>0</v>
          </cell>
          <cell r="AX38">
            <v>10139</v>
          </cell>
          <cell r="AY38">
            <v>3724729</v>
          </cell>
          <cell r="AZ38">
            <v>2112150</v>
          </cell>
          <cell r="BA38">
            <v>0</v>
          </cell>
          <cell r="BB38">
            <v>57890</v>
          </cell>
          <cell r="BC38">
            <v>0</v>
          </cell>
          <cell r="BD38">
            <v>2170040</v>
          </cell>
          <cell r="BE38">
            <v>597200</v>
          </cell>
          <cell r="BF38">
            <v>370482</v>
          </cell>
          <cell r="BG38">
            <v>26188</v>
          </cell>
          <cell r="BH38">
            <v>0</v>
          </cell>
          <cell r="BI38">
            <v>111690</v>
          </cell>
          <cell r="BJ38">
            <v>218172</v>
          </cell>
          <cell r="BK38">
            <v>1323732</v>
          </cell>
          <cell r="BL38">
            <v>589635</v>
          </cell>
          <cell r="BM38">
            <v>1483850</v>
          </cell>
          <cell r="BN38">
            <v>370540</v>
          </cell>
          <cell r="BO38">
            <v>66000</v>
          </cell>
          <cell r="BP38">
            <v>0</v>
          </cell>
          <cell r="BQ38">
            <v>0</v>
          </cell>
          <cell r="BR38">
            <v>3626008</v>
          </cell>
          <cell r="BS38">
            <v>30416</v>
          </cell>
          <cell r="BT38">
            <v>26188</v>
          </cell>
          <cell r="BU38">
            <v>28182</v>
          </cell>
          <cell r="BV38">
            <v>32942</v>
          </cell>
          <cell r="BW38">
            <v>1471510</v>
          </cell>
          <cell r="BX38">
            <v>29400</v>
          </cell>
          <cell r="BY38">
            <v>86980</v>
          </cell>
          <cell r="BZ38">
            <v>0</v>
          </cell>
          <cell r="CA38">
            <v>32080</v>
          </cell>
          <cell r="CB38">
            <v>11466224</v>
          </cell>
          <cell r="CC38">
            <v>859468</v>
          </cell>
          <cell r="CD38">
            <v>2690940</v>
          </cell>
          <cell r="CE38">
            <v>10000</v>
          </cell>
          <cell r="CF38">
            <v>159060</v>
          </cell>
          <cell r="CG38">
            <v>0</v>
          </cell>
          <cell r="CH38">
            <v>0</v>
          </cell>
          <cell r="CI38">
            <v>3719468</v>
          </cell>
          <cell r="CJ38">
            <v>15185692</v>
          </cell>
          <cell r="CK38">
            <v>114533671</v>
          </cell>
          <cell r="CM38">
            <v>3149740</v>
          </cell>
          <cell r="CN38">
            <v>241280</v>
          </cell>
          <cell r="CO38">
            <v>0</v>
          </cell>
          <cell r="CP38">
            <v>0</v>
          </cell>
          <cell r="CQ38">
            <v>0</v>
          </cell>
          <cell r="CR38">
            <v>0</v>
          </cell>
          <cell r="CS38">
            <v>376240</v>
          </cell>
          <cell r="CT38">
            <v>0</v>
          </cell>
          <cell r="CV38">
            <v>0</v>
          </cell>
          <cell r="CW38">
            <v>0</v>
          </cell>
          <cell r="CX38">
            <v>1528590</v>
          </cell>
          <cell r="CY38">
            <v>32080</v>
          </cell>
        </row>
        <row r="39">
          <cell r="A39">
            <v>316</v>
          </cell>
          <cell r="B39">
            <v>179007775</v>
          </cell>
          <cell r="C39">
            <v>4948452</v>
          </cell>
          <cell r="D39">
            <v>18592474</v>
          </cell>
          <cell r="E39">
            <v>4924805</v>
          </cell>
          <cell r="F39">
            <v>5208635</v>
          </cell>
          <cell r="G39">
            <v>863000</v>
          </cell>
          <cell r="H39">
            <v>0</v>
          </cell>
          <cell r="I39">
            <v>510933</v>
          </cell>
          <cell r="J39">
            <v>3161984</v>
          </cell>
          <cell r="K39">
            <v>0</v>
          </cell>
          <cell r="L39">
            <v>0</v>
          </cell>
          <cell r="M39">
            <v>176710</v>
          </cell>
          <cell r="N39">
            <v>2239180</v>
          </cell>
          <cell r="O39">
            <v>2575907</v>
          </cell>
          <cell r="P39">
            <v>3304968</v>
          </cell>
          <cell r="Q39">
            <v>466116</v>
          </cell>
          <cell r="R39">
            <v>435000</v>
          </cell>
          <cell r="S39">
            <v>643555</v>
          </cell>
          <cell r="T39">
            <v>3154815</v>
          </cell>
          <cell r="U39">
            <v>78000</v>
          </cell>
          <cell r="V39">
            <v>100000</v>
          </cell>
          <cell r="W39">
            <v>146400</v>
          </cell>
          <cell r="X39">
            <v>139400</v>
          </cell>
          <cell r="Y39">
            <v>0</v>
          </cell>
          <cell r="Z39">
            <v>0</v>
          </cell>
          <cell r="AA39">
            <v>0</v>
          </cell>
          <cell r="AB39">
            <v>0</v>
          </cell>
          <cell r="AC39">
            <v>0</v>
          </cell>
          <cell r="AD39">
            <v>376200</v>
          </cell>
          <cell r="AE39">
            <v>0</v>
          </cell>
          <cell r="AF39">
            <v>1251614</v>
          </cell>
          <cell r="AG39">
            <v>155664</v>
          </cell>
          <cell r="AH39">
            <v>60000</v>
          </cell>
          <cell r="AI39">
            <v>162000</v>
          </cell>
          <cell r="AJ39">
            <v>5324576</v>
          </cell>
          <cell r="AK39">
            <v>8121100</v>
          </cell>
          <cell r="AL39">
            <v>1040361</v>
          </cell>
          <cell r="AM39">
            <v>0</v>
          </cell>
          <cell r="AN39">
            <v>475511</v>
          </cell>
          <cell r="AO39">
            <v>1953019</v>
          </cell>
          <cell r="AP39">
            <v>0</v>
          </cell>
          <cell r="AQ39">
            <v>249598154</v>
          </cell>
          <cell r="AR39">
            <v>3128600</v>
          </cell>
          <cell r="AS39">
            <v>406000</v>
          </cell>
          <cell r="AT39">
            <v>1375000</v>
          </cell>
          <cell r="AU39">
            <v>292200</v>
          </cell>
          <cell r="AV39">
            <v>0</v>
          </cell>
          <cell r="AW39">
            <v>0</v>
          </cell>
          <cell r="AX39">
            <v>0</v>
          </cell>
          <cell r="AY39">
            <v>5201800</v>
          </cell>
          <cell r="AZ39">
            <v>23000</v>
          </cell>
          <cell r="BA39">
            <v>822000</v>
          </cell>
          <cell r="BB39">
            <v>10371</v>
          </cell>
          <cell r="BC39">
            <v>25000</v>
          </cell>
          <cell r="BD39">
            <v>880371</v>
          </cell>
          <cell r="BE39">
            <v>999200</v>
          </cell>
          <cell r="BF39">
            <v>829809</v>
          </cell>
          <cell r="BG39">
            <v>90100</v>
          </cell>
          <cell r="BH39">
            <v>52700</v>
          </cell>
          <cell r="BI39">
            <v>50000</v>
          </cell>
          <cell r="BJ39">
            <v>27033</v>
          </cell>
          <cell r="BK39">
            <v>2048842</v>
          </cell>
          <cell r="BL39">
            <v>3117208</v>
          </cell>
          <cell r="BM39">
            <v>537050</v>
          </cell>
          <cell r="BN39">
            <v>771400</v>
          </cell>
          <cell r="BO39">
            <v>86100</v>
          </cell>
          <cell r="BP39">
            <v>0</v>
          </cell>
          <cell r="BQ39">
            <v>286600</v>
          </cell>
          <cell r="BR39">
            <v>5742765</v>
          </cell>
          <cell r="BS39">
            <v>711221</v>
          </cell>
          <cell r="BT39">
            <v>0</v>
          </cell>
          <cell r="BU39">
            <v>0</v>
          </cell>
          <cell r="BV39">
            <v>0</v>
          </cell>
          <cell r="BW39">
            <v>2808200</v>
          </cell>
          <cell r="BX39">
            <v>287900</v>
          </cell>
          <cell r="BY39">
            <v>254294</v>
          </cell>
          <cell r="BZ39">
            <v>0</v>
          </cell>
          <cell r="CA39">
            <v>551595</v>
          </cell>
          <cell r="CB39">
            <v>17542581</v>
          </cell>
          <cell r="CC39">
            <v>4379997</v>
          </cell>
          <cell r="CD39">
            <v>3176397</v>
          </cell>
          <cell r="CE39">
            <v>100704</v>
          </cell>
          <cell r="CF39">
            <v>422436</v>
          </cell>
          <cell r="CG39">
            <v>49960</v>
          </cell>
          <cell r="CH39">
            <v>0</v>
          </cell>
          <cell r="CI39">
            <v>8129494</v>
          </cell>
          <cell r="CJ39">
            <v>25672075</v>
          </cell>
          <cell r="CK39">
            <v>275270229</v>
          </cell>
          <cell r="CM39">
            <v>3253935</v>
          </cell>
          <cell r="CN39">
            <v>415900</v>
          </cell>
          <cell r="CO39">
            <v>0</v>
          </cell>
          <cell r="CP39">
            <v>0</v>
          </cell>
          <cell r="CQ39">
            <v>0</v>
          </cell>
          <cell r="CR39">
            <v>0</v>
          </cell>
          <cell r="CS39">
            <v>251600</v>
          </cell>
          <cell r="CT39">
            <v>0</v>
          </cell>
          <cell r="CV39">
            <v>0</v>
          </cell>
          <cell r="CW39">
            <v>12723853</v>
          </cell>
          <cell r="CX39">
            <v>2496329</v>
          </cell>
          <cell r="CY39">
            <v>479044</v>
          </cell>
        </row>
        <row r="40">
          <cell r="A40">
            <v>317</v>
          </cell>
          <cell r="B40">
            <v>144952759</v>
          </cell>
          <cell r="C40">
            <v>4492634</v>
          </cell>
          <cell r="D40">
            <v>10661917</v>
          </cell>
          <cell r="E40">
            <v>0</v>
          </cell>
          <cell r="F40">
            <v>4006186</v>
          </cell>
          <cell r="G40">
            <v>813000</v>
          </cell>
          <cell r="H40">
            <v>0</v>
          </cell>
          <cell r="I40">
            <v>61137</v>
          </cell>
          <cell r="J40">
            <v>497286</v>
          </cell>
          <cell r="K40">
            <v>0</v>
          </cell>
          <cell r="L40">
            <v>14470</v>
          </cell>
          <cell r="M40">
            <v>74479</v>
          </cell>
          <cell r="N40">
            <v>795903</v>
          </cell>
          <cell r="O40">
            <v>3027370</v>
          </cell>
          <cell r="P40">
            <v>791080</v>
          </cell>
          <cell r="Q40">
            <v>283435</v>
          </cell>
          <cell r="R40">
            <v>637037</v>
          </cell>
          <cell r="S40">
            <v>0</v>
          </cell>
          <cell r="T40">
            <v>5667708</v>
          </cell>
          <cell r="U40">
            <v>652240</v>
          </cell>
          <cell r="V40">
            <v>75760</v>
          </cell>
          <cell r="W40">
            <v>0</v>
          </cell>
          <cell r="X40">
            <v>87272</v>
          </cell>
          <cell r="Y40">
            <v>0</v>
          </cell>
          <cell r="Z40">
            <v>24001</v>
          </cell>
          <cell r="AA40">
            <v>0</v>
          </cell>
          <cell r="AB40">
            <v>0</v>
          </cell>
          <cell r="AC40">
            <v>40468</v>
          </cell>
          <cell r="AD40">
            <v>510432</v>
          </cell>
          <cell r="AE40">
            <v>0</v>
          </cell>
          <cell r="AF40">
            <v>142416</v>
          </cell>
          <cell r="AG40">
            <v>11727</v>
          </cell>
          <cell r="AH40">
            <v>0</v>
          </cell>
          <cell r="AI40">
            <v>49469</v>
          </cell>
          <cell r="AJ40">
            <v>1345934</v>
          </cell>
          <cell r="AK40">
            <v>0</v>
          </cell>
          <cell r="AL40">
            <v>0</v>
          </cell>
          <cell r="AM40">
            <v>0</v>
          </cell>
          <cell r="AN40">
            <v>64048</v>
          </cell>
          <cell r="AO40">
            <v>10609156</v>
          </cell>
          <cell r="AP40">
            <v>0</v>
          </cell>
          <cell r="AQ40">
            <v>190389324</v>
          </cell>
          <cell r="AR40">
            <v>3058824</v>
          </cell>
          <cell r="AS40">
            <v>1165437</v>
          </cell>
          <cell r="AT40">
            <v>790509</v>
          </cell>
          <cell r="AU40">
            <v>0</v>
          </cell>
          <cell r="AV40">
            <v>0</v>
          </cell>
          <cell r="AW40">
            <v>0</v>
          </cell>
          <cell r="AX40">
            <v>0</v>
          </cell>
          <cell r="AY40">
            <v>5014770</v>
          </cell>
          <cell r="AZ40">
            <v>1258999</v>
          </cell>
          <cell r="BA40">
            <v>0</v>
          </cell>
          <cell r="BB40">
            <v>114022</v>
          </cell>
          <cell r="BC40">
            <v>0</v>
          </cell>
          <cell r="BD40">
            <v>1373021</v>
          </cell>
          <cell r="BE40">
            <v>981217</v>
          </cell>
          <cell r="BF40">
            <v>518515</v>
          </cell>
          <cell r="BG40">
            <v>203611</v>
          </cell>
          <cell r="BH40">
            <v>0</v>
          </cell>
          <cell r="BI40">
            <v>36953</v>
          </cell>
          <cell r="BJ40">
            <v>173788</v>
          </cell>
          <cell r="BK40">
            <v>1914084</v>
          </cell>
          <cell r="BL40">
            <v>1698586</v>
          </cell>
          <cell r="BM40">
            <v>1153150</v>
          </cell>
          <cell r="BN40">
            <v>625460</v>
          </cell>
          <cell r="BO40">
            <v>1686778</v>
          </cell>
          <cell r="BP40">
            <v>309894</v>
          </cell>
          <cell r="BQ40">
            <v>498255</v>
          </cell>
          <cell r="BR40">
            <v>8514188</v>
          </cell>
          <cell r="BS40">
            <v>170144</v>
          </cell>
          <cell r="BT40">
            <v>60665</v>
          </cell>
          <cell r="BU40">
            <v>79645</v>
          </cell>
          <cell r="BV40">
            <v>386342</v>
          </cell>
          <cell r="BW40">
            <v>2922291</v>
          </cell>
          <cell r="BX40">
            <v>428564</v>
          </cell>
          <cell r="BY40">
            <v>193000</v>
          </cell>
          <cell r="BZ40">
            <v>0</v>
          </cell>
          <cell r="CA40">
            <v>0</v>
          </cell>
          <cell r="CB40">
            <v>18514649</v>
          </cell>
          <cell r="CC40">
            <v>2183597</v>
          </cell>
          <cell r="CD40">
            <v>2989810</v>
          </cell>
          <cell r="CE40">
            <v>112970</v>
          </cell>
          <cell r="CF40">
            <v>207940</v>
          </cell>
          <cell r="CG40">
            <v>34657</v>
          </cell>
          <cell r="CH40">
            <v>0</v>
          </cell>
          <cell r="CI40">
            <v>5528974</v>
          </cell>
          <cell r="CJ40">
            <v>24043623</v>
          </cell>
          <cell r="CK40">
            <v>214432947</v>
          </cell>
          <cell r="CM40">
            <v>20516593</v>
          </cell>
          <cell r="CN40">
            <v>422435</v>
          </cell>
          <cell r="CO40">
            <v>5000</v>
          </cell>
          <cell r="CP40">
            <v>321831</v>
          </cell>
          <cell r="CQ40">
            <v>0</v>
          </cell>
          <cell r="CR40">
            <v>0</v>
          </cell>
          <cell r="CS40">
            <v>0</v>
          </cell>
          <cell r="CT40">
            <v>0</v>
          </cell>
          <cell r="CV40">
            <v>0</v>
          </cell>
          <cell r="CW40">
            <v>17448025</v>
          </cell>
          <cell r="CX40">
            <v>2007910</v>
          </cell>
          <cell r="CY40">
            <v>670712</v>
          </cell>
        </row>
        <row r="41">
          <cell r="A41">
            <v>318</v>
          </cell>
          <cell r="B41">
            <v>65234300</v>
          </cell>
          <cell r="C41">
            <v>2352000</v>
          </cell>
          <cell r="D41">
            <v>4045200</v>
          </cell>
          <cell r="E41">
            <v>0</v>
          </cell>
          <cell r="F41">
            <v>2195700</v>
          </cell>
          <cell r="G41">
            <v>369000</v>
          </cell>
          <cell r="H41">
            <v>0</v>
          </cell>
          <cell r="I41">
            <v>385400</v>
          </cell>
          <cell r="J41">
            <v>0</v>
          </cell>
          <cell r="K41">
            <v>297800</v>
          </cell>
          <cell r="L41">
            <v>441700</v>
          </cell>
          <cell r="M41">
            <v>30600</v>
          </cell>
          <cell r="N41">
            <v>735600</v>
          </cell>
          <cell r="O41">
            <v>2759900</v>
          </cell>
          <cell r="P41">
            <v>680200</v>
          </cell>
          <cell r="Q41">
            <v>146800</v>
          </cell>
          <cell r="R41">
            <v>52900</v>
          </cell>
          <cell r="S41">
            <v>499700</v>
          </cell>
          <cell r="T41">
            <v>2322000</v>
          </cell>
          <cell r="U41">
            <v>0</v>
          </cell>
          <cell r="V41">
            <v>31700</v>
          </cell>
          <cell r="W41">
            <v>3700</v>
          </cell>
          <cell r="X41">
            <v>0</v>
          </cell>
          <cell r="Y41">
            <v>0</v>
          </cell>
          <cell r="Z41">
            <v>0</v>
          </cell>
          <cell r="AA41">
            <v>0</v>
          </cell>
          <cell r="AB41">
            <v>0</v>
          </cell>
          <cell r="AC41">
            <v>0</v>
          </cell>
          <cell r="AD41">
            <v>222700</v>
          </cell>
          <cell r="AE41">
            <v>35600</v>
          </cell>
          <cell r="AF41">
            <v>500000</v>
          </cell>
          <cell r="AG41">
            <v>36700</v>
          </cell>
          <cell r="AH41">
            <v>14000</v>
          </cell>
          <cell r="AI41">
            <v>0</v>
          </cell>
          <cell r="AJ41">
            <v>309800</v>
          </cell>
          <cell r="AK41">
            <v>0</v>
          </cell>
          <cell r="AL41">
            <v>0</v>
          </cell>
          <cell r="AM41">
            <v>0</v>
          </cell>
          <cell r="AN41">
            <v>0</v>
          </cell>
          <cell r="AO41">
            <v>367600</v>
          </cell>
          <cell r="AP41">
            <v>0</v>
          </cell>
          <cell r="AQ41">
            <v>84070600</v>
          </cell>
          <cell r="AR41">
            <v>1224200</v>
          </cell>
          <cell r="AS41">
            <v>107000</v>
          </cell>
          <cell r="AT41">
            <v>258000</v>
          </cell>
          <cell r="AU41">
            <v>258700</v>
          </cell>
          <cell r="AV41">
            <v>55500</v>
          </cell>
          <cell r="AW41">
            <v>0</v>
          </cell>
          <cell r="AX41">
            <v>145400</v>
          </cell>
          <cell r="AY41">
            <v>2048800</v>
          </cell>
          <cell r="AZ41">
            <v>1770000</v>
          </cell>
          <cell r="BA41">
            <v>426100</v>
          </cell>
          <cell r="BB41">
            <v>75000</v>
          </cell>
          <cell r="BC41">
            <v>25000</v>
          </cell>
          <cell r="BD41">
            <v>2296100</v>
          </cell>
          <cell r="BE41">
            <v>534000</v>
          </cell>
          <cell r="BF41">
            <v>290800</v>
          </cell>
          <cell r="BG41">
            <v>72700</v>
          </cell>
          <cell r="BH41">
            <v>54700</v>
          </cell>
          <cell r="BI41">
            <v>60800</v>
          </cell>
          <cell r="BJ41">
            <v>65500</v>
          </cell>
          <cell r="BK41">
            <v>1078500</v>
          </cell>
          <cell r="BL41">
            <v>1065000</v>
          </cell>
          <cell r="BM41">
            <v>586400</v>
          </cell>
          <cell r="BN41">
            <v>350600</v>
          </cell>
          <cell r="BO41">
            <v>93300</v>
          </cell>
          <cell r="BP41">
            <v>0</v>
          </cell>
          <cell r="BQ41">
            <v>0</v>
          </cell>
          <cell r="BR41">
            <v>2960600</v>
          </cell>
          <cell r="BS41">
            <v>127000</v>
          </cell>
          <cell r="BT41">
            <v>53300</v>
          </cell>
          <cell r="BU41">
            <v>27100</v>
          </cell>
          <cell r="BV41">
            <v>35300</v>
          </cell>
          <cell r="BW41">
            <v>1612000</v>
          </cell>
          <cell r="BX41">
            <v>75600</v>
          </cell>
          <cell r="BY41">
            <v>0</v>
          </cell>
          <cell r="BZ41">
            <v>0</v>
          </cell>
          <cell r="CA41">
            <v>0</v>
          </cell>
          <cell r="CB41">
            <v>9449000</v>
          </cell>
          <cell r="CC41">
            <v>1239400</v>
          </cell>
          <cell r="CD41">
            <v>1149200</v>
          </cell>
          <cell r="CE41">
            <v>15900</v>
          </cell>
          <cell r="CF41">
            <v>184800</v>
          </cell>
          <cell r="CG41">
            <v>27100</v>
          </cell>
          <cell r="CH41">
            <v>21800</v>
          </cell>
          <cell r="CI41">
            <v>2638200</v>
          </cell>
          <cell r="CJ41">
            <v>12087200</v>
          </cell>
          <cell r="CK41">
            <v>96157800</v>
          </cell>
          <cell r="CM41">
            <v>0</v>
          </cell>
          <cell r="CN41">
            <v>0</v>
          </cell>
          <cell r="CO41">
            <v>0</v>
          </cell>
          <cell r="CP41">
            <v>0</v>
          </cell>
          <cell r="CQ41">
            <v>0</v>
          </cell>
          <cell r="CR41">
            <v>0</v>
          </cell>
          <cell r="CS41">
            <v>352600</v>
          </cell>
          <cell r="CT41">
            <v>0</v>
          </cell>
          <cell r="CV41">
            <v>0</v>
          </cell>
          <cell r="CW41">
            <v>7376000</v>
          </cell>
          <cell r="CX41">
            <v>614000</v>
          </cell>
          <cell r="CY41">
            <v>285900</v>
          </cell>
        </row>
        <row r="42">
          <cell r="A42">
            <v>319</v>
          </cell>
          <cell r="B42">
            <v>101662475</v>
          </cell>
          <cell r="C42">
            <v>3195766</v>
          </cell>
          <cell r="D42">
            <v>5338156</v>
          </cell>
          <cell r="E42">
            <v>0</v>
          </cell>
          <cell r="F42">
            <v>2879100</v>
          </cell>
          <cell r="G42">
            <v>789000</v>
          </cell>
          <cell r="H42">
            <v>75000</v>
          </cell>
          <cell r="I42">
            <v>1111092</v>
          </cell>
          <cell r="J42">
            <v>0</v>
          </cell>
          <cell r="K42">
            <v>656856</v>
          </cell>
          <cell r="L42">
            <v>0</v>
          </cell>
          <cell r="M42">
            <v>20000</v>
          </cell>
          <cell r="N42">
            <v>1097100</v>
          </cell>
          <cell r="O42">
            <v>4313033</v>
          </cell>
          <cell r="P42">
            <v>815499</v>
          </cell>
          <cell r="Q42">
            <v>399458</v>
          </cell>
          <cell r="R42">
            <v>475677</v>
          </cell>
          <cell r="S42">
            <v>40107</v>
          </cell>
          <cell r="T42">
            <v>2191152</v>
          </cell>
          <cell r="U42">
            <v>2002760</v>
          </cell>
          <cell r="V42">
            <v>12574</v>
          </cell>
          <cell r="W42">
            <v>179269</v>
          </cell>
          <cell r="X42">
            <v>36244</v>
          </cell>
          <cell r="Y42">
            <v>0</v>
          </cell>
          <cell r="Z42">
            <v>948520</v>
          </cell>
          <cell r="AA42">
            <v>0</v>
          </cell>
          <cell r="AB42">
            <v>0</v>
          </cell>
          <cell r="AC42">
            <v>0</v>
          </cell>
          <cell r="AD42">
            <v>297512</v>
          </cell>
          <cell r="AE42">
            <v>54295</v>
          </cell>
          <cell r="AF42">
            <v>374967</v>
          </cell>
          <cell r="AG42">
            <v>14352</v>
          </cell>
          <cell r="AH42">
            <v>57568</v>
          </cell>
          <cell r="AI42">
            <v>38350</v>
          </cell>
          <cell r="AJ42">
            <v>483729</v>
          </cell>
          <cell r="AK42">
            <v>0</v>
          </cell>
          <cell r="AL42">
            <v>0</v>
          </cell>
          <cell r="AM42">
            <v>0</v>
          </cell>
          <cell r="AN42">
            <v>142245</v>
          </cell>
          <cell r="AO42">
            <v>0</v>
          </cell>
          <cell r="AP42">
            <v>0</v>
          </cell>
          <cell r="AQ42">
            <v>129701856</v>
          </cell>
          <cell r="AR42">
            <v>2189532</v>
          </cell>
          <cell r="AS42">
            <v>286810</v>
          </cell>
          <cell r="AT42">
            <v>336689</v>
          </cell>
          <cell r="AU42">
            <v>59200</v>
          </cell>
          <cell r="AV42">
            <v>0</v>
          </cell>
          <cell r="AW42">
            <v>43514</v>
          </cell>
          <cell r="AX42">
            <v>18771</v>
          </cell>
          <cell r="AY42">
            <v>2934516</v>
          </cell>
          <cell r="AZ42">
            <v>1218504</v>
          </cell>
          <cell r="BA42">
            <v>0</v>
          </cell>
          <cell r="BB42">
            <v>0</v>
          </cell>
          <cell r="BC42">
            <v>0</v>
          </cell>
          <cell r="BD42">
            <v>1218504</v>
          </cell>
          <cell r="BE42">
            <v>533678</v>
          </cell>
          <cell r="BF42">
            <v>557044</v>
          </cell>
          <cell r="BG42">
            <v>58318</v>
          </cell>
          <cell r="BH42">
            <v>0</v>
          </cell>
          <cell r="BI42">
            <v>44288</v>
          </cell>
          <cell r="BJ42">
            <v>62552</v>
          </cell>
          <cell r="BK42">
            <v>1255880</v>
          </cell>
          <cell r="BL42">
            <v>1418963</v>
          </cell>
          <cell r="BM42">
            <v>360001</v>
          </cell>
          <cell r="BN42">
            <v>433245</v>
          </cell>
          <cell r="BO42">
            <v>66720</v>
          </cell>
          <cell r="BP42">
            <v>0</v>
          </cell>
          <cell r="BQ42">
            <v>0</v>
          </cell>
          <cell r="BR42">
            <v>3425062</v>
          </cell>
          <cell r="BS42">
            <v>64063</v>
          </cell>
          <cell r="BT42">
            <v>19614</v>
          </cell>
          <cell r="BU42">
            <v>12189</v>
          </cell>
          <cell r="BV42">
            <v>20000</v>
          </cell>
          <cell r="BW42">
            <v>2422590</v>
          </cell>
          <cell r="BX42">
            <v>0</v>
          </cell>
          <cell r="BY42">
            <v>26640</v>
          </cell>
          <cell r="BZ42">
            <v>0</v>
          </cell>
          <cell r="CA42">
            <v>0</v>
          </cell>
          <cell r="CB42">
            <v>10252925</v>
          </cell>
          <cell r="CC42">
            <v>1607152</v>
          </cell>
          <cell r="CD42">
            <v>6356280</v>
          </cell>
          <cell r="CE42">
            <v>11175</v>
          </cell>
          <cell r="CF42">
            <v>229915</v>
          </cell>
          <cell r="CG42">
            <v>0</v>
          </cell>
          <cell r="CH42">
            <v>0</v>
          </cell>
          <cell r="CI42">
            <v>8204522</v>
          </cell>
          <cell r="CJ42">
            <v>18457447</v>
          </cell>
          <cell r="CK42">
            <v>148159303</v>
          </cell>
          <cell r="CM42">
            <v>15213198</v>
          </cell>
          <cell r="CN42">
            <v>213024</v>
          </cell>
          <cell r="CO42">
            <v>0</v>
          </cell>
          <cell r="CP42">
            <v>0</v>
          </cell>
          <cell r="CQ42">
            <v>0</v>
          </cell>
          <cell r="CR42">
            <v>0</v>
          </cell>
          <cell r="CS42">
            <v>294080</v>
          </cell>
          <cell r="CT42">
            <v>0</v>
          </cell>
          <cell r="CV42">
            <v>0</v>
          </cell>
          <cell r="CW42">
            <v>11127864</v>
          </cell>
          <cell r="CX42">
            <v>1638779</v>
          </cell>
          <cell r="CY42">
            <v>357006</v>
          </cell>
        </row>
        <row r="43">
          <cell r="A43">
            <v>320</v>
          </cell>
          <cell r="B43">
            <v>126483717</v>
          </cell>
          <cell r="C43">
            <v>4167044</v>
          </cell>
          <cell r="D43">
            <v>11606727</v>
          </cell>
          <cell r="E43">
            <v>3597190</v>
          </cell>
          <cell r="F43">
            <v>3364000</v>
          </cell>
          <cell r="G43">
            <v>1292000</v>
          </cell>
          <cell r="H43">
            <v>0</v>
          </cell>
          <cell r="I43">
            <v>1082674</v>
          </cell>
          <cell r="J43">
            <v>420023</v>
          </cell>
          <cell r="K43">
            <v>0</v>
          </cell>
          <cell r="L43">
            <v>0</v>
          </cell>
          <cell r="M43">
            <v>31507</v>
          </cell>
          <cell r="N43">
            <v>644479</v>
          </cell>
          <cell r="O43">
            <v>3820764</v>
          </cell>
          <cell r="P43">
            <v>678533</v>
          </cell>
          <cell r="Q43">
            <v>520424</v>
          </cell>
          <cell r="R43">
            <v>861642</v>
          </cell>
          <cell r="S43">
            <v>0</v>
          </cell>
          <cell r="T43">
            <v>3518030</v>
          </cell>
          <cell r="U43">
            <v>0</v>
          </cell>
          <cell r="V43">
            <v>64999</v>
          </cell>
          <cell r="W43">
            <v>0</v>
          </cell>
          <cell r="X43">
            <v>0</v>
          </cell>
          <cell r="Y43">
            <v>0</v>
          </cell>
          <cell r="Z43">
            <v>0</v>
          </cell>
          <cell r="AA43">
            <v>0</v>
          </cell>
          <cell r="AB43">
            <v>0</v>
          </cell>
          <cell r="AC43">
            <v>0</v>
          </cell>
          <cell r="AD43">
            <v>307751</v>
          </cell>
          <cell r="AE43">
            <v>100940</v>
          </cell>
          <cell r="AF43">
            <v>645970</v>
          </cell>
          <cell r="AG43">
            <v>0</v>
          </cell>
          <cell r="AH43">
            <v>45123</v>
          </cell>
          <cell r="AI43">
            <v>323440</v>
          </cell>
          <cell r="AJ43">
            <v>3336379</v>
          </cell>
          <cell r="AK43">
            <v>0</v>
          </cell>
          <cell r="AL43">
            <v>374202</v>
          </cell>
          <cell r="AM43">
            <v>0</v>
          </cell>
          <cell r="AN43">
            <v>112482</v>
          </cell>
          <cell r="AO43">
            <v>2837843</v>
          </cell>
          <cell r="AP43">
            <v>0</v>
          </cell>
          <cell r="AQ43">
            <v>170237883</v>
          </cell>
          <cell r="AR43">
            <v>2520531</v>
          </cell>
          <cell r="AS43">
            <v>0</v>
          </cell>
          <cell r="AT43">
            <v>1093500</v>
          </cell>
          <cell r="AU43">
            <v>0</v>
          </cell>
          <cell r="AV43">
            <v>0</v>
          </cell>
          <cell r="AW43">
            <v>0</v>
          </cell>
          <cell r="AX43">
            <v>0</v>
          </cell>
          <cell r="AY43">
            <v>3614031</v>
          </cell>
          <cell r="AZ43">
            <v>766392</v>
          </cell>
          <cell r="BA43">
            <v>0</v>
          </cell>
          <cell r="BB43">
            <v>134970</v>
          </cell>
          <cell r="BC43">
            <v>21487</v>
          </cell>
          <cell r="BD43">
            <v>922849</v>
          </cell>
          <cell r="BE43">
            <v>1026021</v>
          </cell>
          <cell r="BF43">
            <v>0</v>
          </cell>
          <cell r="BG43">
            <v>83534</v>
          </cell>
          <cell r="BH43">
            <v>0</v>
          </cell>
          <cell r="BI43">
            <v>73575</v>
          </cell>
          <cell r="BJ43">
            <v>0</v>
          </cell>
          <cell r="BK43">
            <v>1183130</v>
          </cell>
          <cell r="BL43">
            <v>1237339</v>
          </cell>
          <cell r="BM43">
            <v>1314133</v>
          </cell>
          <cell r="BN43">
            <v>584954</v>
          </cell>
          <cell r="BO43">
            <v>630375</v>
          </cell>
          <cell r="BP43">
            <v>0</v>
          </cell>
          <cell r="BQ43">
            <v>539800</v>
          </cell>
          <cell r="BR43">
            <v>6355313</v>
          </cell>
          <cell r="BS43">
            <v>91410</v>
          </cell>
          <cell r="BT43">
            <v>183367</v>
          </cell>
          <cell r="BU43">
            <v>0</v>
          </cell>
          <cell r="BV43">
            <v>0</v>
          </cell>
          <cell r="BW43">
            <v>2978994</v>
          </cell>
          <cell r="BX43">
            <v>32280</v>
          </cell>
          <cell r="BY43">
            <v>0</v>
          </cell>
          <cell r="BZ43">
            <v>0</v>
          </cell>
          <cell r="CA43">
            <v>546145</v>
          </cell>
          <cell r="CB43">
            <v>13858807</v>
          </cell>
          <cell r="CC43">
            <v>2850000</v>
          </cell>
          <cell r="CD43">
            <v>7998200</v>
          </cell>
          <cell r="CE43">
            <v>31142</v>
          </cell>
          <cell r="CF43">
            <v>124562</v>
          </cell>
          <cell r="CG43">
            <v>0</v>
          </cell>
          <cell r="CH43">
            <v>0</v>
          </cell>
          <cell r="CI43">
            <v>11003904</v>
          </cell>
          <cell r="CJ43">
            <v>24862711</v>
          </cell>
          <cell r="CK43">
            <v>195100594</v>
          </cell>
          <cell r="CM43">
            <v>4652262</v>
          </cell>
          <cell r="CN43">
            <v>0</v>
          </cell>
          <cell r="CO43">
            <v>0</v>
          </cell>
          <cell r="CP43">
            <v>0</v>
          </cell>
          <cell r="CQ43">
            <v>0</v>
          </cell>
          <cell r="CR43">
            <v>0</v>
          </cell>
          <cell r="CS43">
            <v>110000</v>
          </cell>
          <cell r="CT43">
            <v>0</v>
          </cell>
          <cell r="CV43">
            <v>0</v>
          </cell>
          <cell r="CW43">
            <v>4616640</v>
          </cell>
          <cell r="CX43">
            <v>1879934</v>
          </cell>
          <cell r="CY43">
            <v>515675</v>
          </cell>
        </row>
        <row r="44">
          <cell r="A44">
            <v>330</v>
          </cell>
          <cell r="B44">
            <v>607225027</v>
          </cell>
          <cell r="C44">
            <v>20364256</v>
          </cell>
          <cell r="D44">
            <v>63191581</v>
          </cell>
          <cell r="E44">
            <v>19043728</v>
          </cell>
          <cell r="F44">
            <v>21299768</v>
          </cell>
          <cell r="G44">
            <v>0</v>
          </cell>
          <cell r="H44">
            <v>562999</v>
          </cell>
          <cell r="I44">
            <v>4974977</v>
          </cell>
          <cell r="J44">
            <v>0</v>
          </cell>
          <cell r="K44">
            <v>3051130</v>
          </cell>
          <cell r="L44">
            <v>2417783</v>
          </cell>
          <cell r="M44">
            <v>1117334</v>
          </cell>
          <cell r="N44">
            <v>1121262</v>
          </cell>
          <cell r="O44">
            <v>3628105</v>
          </cell>
          <cell r="P44">
            <v>5975725</v>
          </cell>
          <cell r="Q44">
            <v>690633</v>
          </cell>
          <cell r="R44">
            <v>1228456</v>
          </cell>
          <cell r="S44">
            <v>0</v>
          </cell>
          <cell r="T44">
            <v>10952298</v>
          </cell>
          <cell r="U44">
            <v>137914</v>
          </cell>
          <cell r="V44">
            <v>0</v>
          </cell>
          <cell r="W44">
            <v>53800</v>
          </cell>
          <cell r="X44">
            <v>7705</v>
          </cell>
          <cell r="Y44">
            <v>0</v>
          </cell>
          <cell r="Z44">
            <v>2185592</v>
          </cell>
          <cell r="AA44">
            <v>0</v>
          </cell>
          <cell r="AB44">
            <v>924838</v>
          </cell>
          <cell r="AC44">
            <v>254124</v>
          </cell>
          <cell r="AD44">
            <v>657829</v>
          </cell>
          <cell r="AE44">
            <v>195866</v>
          </cell>
          <cell r="AF44">
            <v>2228341</v>
          </cell>
          <cell r="AG44">
            <v>100000</v>
          </cell>
          <cell r="AH44">
            <v>12484</v>
          </cell>
          <cell r="AI44">
            <v>2604258</v>
          </cell>
          <cell r="AJ44">
            <v>4477295</v>
          </cell>
          <cell r="AK44">
            <v>0</v>
          </cell>
          <cell r="AL44">
            <v>395200</v>
          </cell>
          <cell r="AM44">
            <v>0</v>
          </cell>
          <cell r="AN44">
            <v>1121040</v>
          </cell>
          <cell r="AO44">
            <v>2664371</v>
          </cell>
          <cell r="AP44">
            <v>0</v>
          </cell>
          <cell r="AQ44">
            <v>784865719</v>
          </cell>
          <cell r="AR44">
            <v>10744310</v>
          </cell>
          <cell r="AS44">
            <v>1356716</v>
          </cell>
          <cell r="AT44">
            <v>5228128</v>
          </cell>
          <cell r="AU44">
            <v>762800</v>
          </cell>
          <cell r="AV44">
            <v>0</v>
          </cell>
          <cell r="AW44">
            <v>79520</v>
          </cell>
          <cell r="AX44">
            <v>332830</v>
          </cell>
          <cell r="AY44">
            <v>18504304</v>
          </cell>
          <cell r="AZ44">
            <v>7839599</v>
          </cell>
          <cell r="BA44">
            <v>536654</v>
          </cell>
          <cell r="BB44">
            <v>0</v>
          </cell>
          <cell r="BC44">
            <v>0</v>
          </cell>
          <cell r="BD44">
            <v>8376253</v>
          </cell>
          <cell r="BE44">
            <v>3085198</v>
          </cell>
          <cell r="BF44">
            <v>1416193</v>
          </cell>
          <cell r="BG44">
            <v>197075</v>
          </cell>
          <cell r="BH44">
            <v>14006</v>
          </cell>
          <cell r="BI44">
            <v>402687</v>
          </cell>
          <cell r="BJ44">
            <v>473202</v>
          </cell>
          <cell r="BK44">
            <v>5588361</v>
          </cell>
          <cell r="BL44">
            <v>5155140</v>
          </cell>
          <cell r="BM44">
            <v>1374555</v>
          </cell>
          <cell r="BN44">
            <v>3551361</v>
          </cell>
          <cell r="BO44">
            <v>169377</v>
          </cell>
          <cell r="BP44">
            <v>0</v>
          </cell>
          <cell r="BQ44">
            <v>3727895</v>
          </cell>
          <cell r="BR44">
            <v>23157286</v>
          </cell>
          <cell r="BS44">
            <v>276968</v>
          </cell>
          <cell r="BT44">
            <v>256560</v>
          </cell>
          <cell r="BU44">
            <v>0</v>
          </cell>
          <cell r="BV44">
            <v>0</v>
          </cell>
          <cell r="BW44">
            <v>13265930</v>
          </cell>
          <cell r="BX44">
            <v>390012</v>
          </cell>
          <cell r="BY44">
            <v>144628</v>
          </cell>
          <cell r="BZ44">
            <v>0</v>
          </cell>
          <cell r="CA44">
            <v>996883</v>
          </cell>
          <cell r="CB44">
            <v>61778227</v>
          </cell>
          <cell r="CC44">
            <v>8251903</v>
          </cell>
          <cell r="CD44">
            <v>29990417</v>
          </cell>
          <cell r="CE44">
            <v>57647</v>
          </cell>
          <cell r="CF44">
            <v>592271</v>
          </cell>
          <cell r="CG44">
            <v>10935</v>
          </cell>
          <cell r="CH44">
            <v>0</v>
          </cell>
          <cell r="CI44">
            <v>38903173</v>
          </cell>
          <cell r="CJ44">
            <v>100681400</v>
          </cell>
          <cell r="CK44">
            <v>885547119</v>
          </cell>
          <cell r="CM44">
            <v>32057370</v>
          </cell>
          <cell r="CN44">
            <v>4124851</v>
          </cell>
          <cell r="CO44">
            <v>276110</v>
          </cell>
          <cell r="CP44">
            <v>0</v>
          </cell>
          <cell r="CQ44">
            <v>0</v>
          </cell>
          <cell r="CR44">
            <v>0</v>
          </cell>
          <cell r="CS44">
            <v>763696</v>
          </cell>
          <cell r="CT44">
            <v>0</v>
          </cell>
          <cell r="CV44">
            <v>0</v>
          </cell>
          <cell r="CW44">
            <v>62607171</v>
          </cell>
          <cell r="CX44">
            <v>10206271</v>
          </cell>
          <cell r="CY44">
            <v>2342623</v>
          </cell>
        </row>
        <row r="45">
          <cell r="A45">
            <v>331</v>
          </cell>
          <cell r="B45">
            <v>153873211</v>
          </cell>
          <cell r="C45">
            <v>5311124</v>
          </cell>
          <cell r="D45">
            <v>11959444</v>
          </cell>
          <cell r="E45">
            <v>1845278</v>
          </cell>
          <cell r="F45">
            <v>5967502</v>
          </cell>
          <cell r="G45">
            <v>0</v>
          </cell>
          <cell r="H45">
            <v>350000</v>
          </cell>
          <cell r="I45">
            <v>188998</v>
          </cell>
          <cell r="J45">
            <v>0</v>
          </cell>
          <cell r="K45">
            <v>1888282</v>
          </cell>
          <cell r="L45">
            <v>1602219</v>
          </cell>
          <cell r="M45">
            <v>143463</v>
          </cell>
          <cell r="N45">
            <v>610600</v>
          </cell>
          <cell r="O45">
            <v>4005550</v>
          </cell>
          <cell r="P45">
            <v>886948</v>
          </cell>
          <cell r="Q45">
            <v>292127</v>
          </cell>
          <cell r="R45">
            <v>507240</v>
          </cell>
          <cell r="S45">
            <v>28791</v>
          </cell>
          <cell r="T45">
            <v>3723665</v>
          </cell>
          <cell r="U45">
            <v>0</v>
          </cell>
          <cell r="V45">
            <v>45491</v>
          </cell>
          <cell r="W45">
            <v>58503</v>
          </cell>
          <cell r="X45">
            <v>0</v>
          </cell>
          <cell r="Y45">
            <v>0</v>
          </cell>
          <cell r="Z45">
            <v>568139</v>
          </cell>
          <cell r="AA45">
            <v>0</v>
          </cell>
          <cell r="AB45">
            <v>0</v>
          </cell>
          <cell r="AC45">
            <v>0</v>
          </cell>
          <cell r="AD45">
            <v>422464</v>
          </cell>
          <cell r="AE45">
            <v>74054</v>
          </cell>
          <cell r="AF45">
            <v>66706</v>
          </cell>
          <cell r="AG45">
            <v>340693</v>
          </cell>
          <cell r="AH45">
            <v>2794</v>
          </cell>
          <cell r="AI45">
            <v>556518</v>
          </cell>
          <cell r="AJ45">
            <v>4848551</v>
          </cell>
          <cell r="AK45">
            <v>1229167</v>
          </cell>
          <cell r="AL45">
            <v>1377316</v>
          </cell>
          <cell r="AM45">
            <v>0</v>
          </cell>
          <cell r="AN45">
            <v>445951</v>
          </cell>
          <cell r="AO45">
            <v>845733</v>
          </cell>
          <cell r="AP45">
            <v>0</v>
          </cell>
          <cell r="AQ45">
            <v>204066522</v>
          </cell>
          <cell r="AR45">
            <v>3497375</v>
          </cell>
          <cell r="AS45">
            <v>776120</v>
          </cell>
          <cell r="AT45">
            <v>1588419</v>
          </cell>
          <cell r="AU45">
            <v>794802</v>
          </cell>
          <cell r="AV45">
            <v>0</v>
          </cell>
          <cell r="AW45">
            <v>228541</v>
          </cell>
          <cell r="AX45">
            <v>0</v>
          </cell>
          <cell r="AY45">
            <v>6885257</v>
          </cell>
          <cell r="AZ45">
            <v>380989</v>
          </cell>
          <cell r="BA45">
            <v>763938</v>
          </cell>
          <cell r="BB45">
            <v>204053</v>
          </cell>
          <cell r="BC45">
            <v>0</v>
          </cell>
          <cell r="BD45">
            <v>1348980</v>
          </cell>
          <cell r="BE45">
            <v>617458</v>
          </cell>
          <cell r="BF45">
            <v>574989</v>
          </cell>
          <cell r="BG45">
            <v>213524</v>
          </cell>
          <cell r="BH45">
            <v>15491</v>
          </cell>
          <cell r="BI45">
            <v>205557</v>
          </cell>
          <cell r="BJ45">
            <v>279564</v>
          </cell>
          <cell r="BK45">
            <v>1906583</v>
          </cell>
          <cell r="BL45">
            <v>2196951</v>
          </cell>
          <cell r="BM45">
            <v>600205</v>
          </cell>
          <cell r="BN45">
            <v>640760</v>
          </cell>
          <cell r="BO45">
            <v>761147</v>
          </cell>
          <cell r="BP45">
            <v>84572</v>
          </cell>
          <cell r="BQ45">
            <v>727522</v>
          </cell>
          <cell r="BR45">
            <v>6275667</v>
          </cell>
          <cell r="BS45">
            <v>321148</v>
          </cell>
          <cell r="BT45">
            <v>61322</v>
          </cell>
          <cell r="BU45">
            <v>40420</v>
          </cell>
          <cell r="BV45">
            <v>0</v>
          </cell>
          <cell r="BW45">
            <v>2644204</v>
          </cell>
          <cell r="BX45">
            <v>358445</v>
          </cell>
          <cell r="BY45">
            <v>35922</v>
          </cell>
          <cell r="BZ45">
            <v>0</v>
          </cell>
          <cell r="CA45">
            <v>306832</v>
          </cell>
          <cell r="CB45">
            <v>18920270</v>
          </cell>
          <cell r="CC45">
            <v>4320691</v>
          </cell>
          <cell r="CD45">
            <v>12237690</v>
          </cell>
          <cell r="CE45">
            <v>0</v>
          </cell>
          <cell r="CF45">
            <v>310400</v>
          </cell>
          <cell r="CG45">
            <v>33229</v>
          </cell>
          <cell r="CH45">
            <v>0</v>
          </cell>
          <cell r="CI45">
            <v>16902010</v>
          </cell>
          <cell r="CJ45">
            <v>35822280</v>
          </cell>
          <cell r="CK45">
            <v>239888802</v>
          </cell>
          <cell r="CM45">
            <v>13065502</v>
          </cell>
          <cell r="CN45">
            <v>939534</v>
          </cell>
          <cell r="CO45">
            <v>0</v>
          </cell>
          <cell r="CP45">
            <v>0</v>
          </cell>
          <cell r="CQ45">
            <v>0</v>
          </cell>
          <cell r="CR45">
            <v>0</v>
          </cell>
          <cell r="CS45">
            <v>49761</v>
          </cell>
          <cell r="CT45">
            <v>0</v>
          </cell>
          <cell r="CV45">
            <v>0</v>
          </cell>
          <cell r="CW45">
            <v>31482183</v>
          </cell>
          <cell r="CX45">
            <v>2921549</v>
          </cell>
          <cell r="CY45">
            <v>613666</v>
          </cell>
        </row>
        <row r="46">
          <cell r="A46">
            <v>332</v>
          </cell>
          <cell r="B46">
            <v>146499557</v>
          </cell>
          <cell r="C46">
            <v>5464321</v>
          </cell>
          <cell r="D46">
            <v>13297095</v>
          </cell>
          <cell r="E46">
            <v>1446624</v>
          </cell>
          <cell r="F46">
            <v>6085738</v>
          </cell>
          <cell r="G46">
            <v>0</v>
          </cell>
          <cell r="H46">
            <v>0</v>
          </cell>
          <cell r="I46">
            <v>3314100</v>
          </cell>
          <cell r="J46">
            <v>0</v>
          </cell>
          <cell r="K46">
            <v>629869</v>
          </cell>
          <cell r="L46">
            <v>1261195</v>
          </cell>
          <cell r="M46">
            <v>93864</v>
          </cell>
          <cell r="N46">
            <v>750300</v>
          </cell>
          <cell r="O46">
            <v>1530300</v>
          </cell>
          <cell r="P46">
            <v>2393398</v>
          </cell>
          <cell r="Q46">
            <v>148478</v>
          </cell>
          <cell r="R46">
            <v>1192061</v>
          </cell>
          <cell r="S46">
            <v>0</v>
          </cell>
          <cell r="T46">
            <v>3200622</v>
          </cell>
          <cell r="U46">
            <v>0</v>
          </cell>
          <cell r="V46">
            <v>59569</v>
          </cell>
          <cell r="W46">
            <v>44100</v>
          </cell>
          <cell r="X46">
            <v>0</v>
          </cell>
          <cell r="Y46">
            <v>0</v>
          </cell>
          <cell r="Z46">
            <v>0</v>
          </cell>
          <cell r="AA46">
            <v>0</v>
          </cell>
          <cell r="AB46">
            <v>0</v>
          </cell>
          <cell r="AC46">
            <v>247700</v>
          </cell>
          <cell r="AD46">
            <v>137814</v>
          </cell>
          <cell r="AE46">
            <v>0</v>
          </cell>
          <cell r="AF46">
            <v>169300</v>
          </cell>
          <cell r="AG46">
            <v>100000</v>
          </cell>
          <cell r="AH46">
            <v>45100</v>
          </cell>
          <cell r="AI46">
            <v>494200</v>
          </cell>
          <cell r="AJ46">
            <v>1280378</v>
          </cell>
          <cell r="AK46">
            <v>2298275</v>
          </cell>
          <cell r="AL46">
            <v>82672</v>
          </cell>
          <cell r="AM46">
            <v>0</v>
          </cell>
          <cell r="AN46">
            <v>309102</v>
          </cell>
          <cell r="AO46">
            <v>60100</v>
          </cell>
          <cell r="AP46">
            <v>0</v>
          </cell>
          <cell r="AQ46">
            <v>192635832</v>
          </cell>
          <cell r="AR46">
            <v>5889919</v>
          </cell>
          <cell r="AS46">
            <v>295000</v>
          </cell>
          <cell r="AT46">
            <v>1110200</v>
          </cell>
          <cell r="AU46">
            <v>296000</v>
          </cell>
          <cell r="AV46">
            <v>0</v>
          </cell>
          <cell r="AW46">
            <v>0</v>
          </cell>
          <cell r="AX46">
            <v>99500</v>
          </cell>
          <cell r="AY46">
            <v>7690619</v>
          </cell>
          <cell r="AZ46">
            <v>2861077</v>
          </cell>
          <cell r="BA46">
            <v>288200</v>
          </cell>
          <cell r="BB46">
            <v>129842</v>
          </cell>
          <cell r="BC46">
            <v>0</v>
          </cell>
          <cell r="BD46">
            <v>3279119</v>
          </cell>
          <cell r="BE46">
            <v>868311</v>
          </cell>
          <cell r="BF46">
            <v>457712</v>
          </cell>
          <cell r="BG46">
            <v>77936</v>
          </cell>
          <cell r="BH46">
            <v>179948</v>
          </cell>
          <cell r="BI46">
            <v>96043</v>
          </cell>
          <cell r="BJ46">
            <v>20435</v>
          </cell>
          <cell r="BK46">
            <v>1700385</v>
          </cell>
          <cell r="BL46">
            <v>1374576</v>
          </cell>
          <cell r="BM46">
            <v>1561526</v>
          </cell>
          <cell r="BN46">
            <v>722248</v>
          </cell>
          <cell r="BO46">
            <v>1185306</v>
          </cell>
          <cell r="BP46">
            <v>0</v>
          </cell>
          <cell r="BQ46">
            <v>104939</v>
          </cell>
          <cell r="BR46">
            <v>5923290</v>
          </cell>
          <cell r="BS46">
            <v>84915</v>
          </cell>
          <cell r="BT46">
            <v>239346</v>
          </cell>
          <cell r="BU46">
            <v>3050</v>
          </cell>
          <cell r="BV46">
            <v>0</v>
          </cell>
          <cell r="BW46">
            <v>1944460</v>
          </cell>
          <cell r="BX46">
            <v>0</v>
          </cell>
          <cell r="BY46">
            <v>77500</v>
          </cell>
          <cell r="BZ46">
            <v>0</v>
          </cell>
          <cell r="CA46">
            <v>0</v>
          </cell>
          <cell r="CB46">
            <v>19967989</v>
          </cell>
          <cell r="CC46">
            <v>3004681</v>
          </cell>
          <cell r="CD46">
            <v>4828448</v>
          </cell>
          <cell r="CE46">
            <v>2092</v>
          </cell>
          <cell r="CF46">
            <v>232821</v>
          </cell>
          <cell r="CG46">
            <v>0</v>
          </cell>
          <cell r="CH46">
            <v>0</v>
          </cell>
          <cell r="CI46">
            <v>8068042</v>
          </cell>
          <cell r="CJ46">
            <v>28036031</v>
          </cell>
          <cell r="CK46">
            <v>220671863</v>
          </cell>
          <cell r="CM46">
            <v>1984690</v>
          </cell>
          <cell r="CN46">
            <v>342635</v>
          </cell>
          <cell r="CO46">
            <v>0</v>
          </cell>
          <cell r="CP46">
            <v>0</v>
          </cell>
          <cell r="CQ46">
            <v>0</v>
          </cell>
          <cell r="CR46">
            <v>0</v>
          </cell>
          <cell r="CS46">
            <v>290131</v>
          </cell>
          <cell r="CT46">
            <v>0</v>
          </cell>
          <cell r="CV46">
            <v>0</v>
          </cell>
          <cell r="CW46">
            <v>28258000</v>
          </cell>
          <cell r="CX46">
            <v>2779811</v>
          </cell>
          <cell r="CY46">
            <v>638661</v>
          </cell>
        </row>
        <row r="47">
          <cell r="A47">
            <v>333</v>
          </cell>
          <cell r="B47">
            <v>159825000</v>
          </cell>
          <cell r="C47">
            <v>5348000</v>
          </cell>
          <cell r="D47">
            <v>12520900</v>
          </cell>
          <cell r="E47">
            <v>3722200</v>
          </cell>
          <cell r="F47">
            <v>5334299</v>
          </cell>
          <cell r="G47">
            <v>0</v>
          </cell>
          <cell r="H47">
            <v>0</v>
          </cell>
          <cell r="I47">
            <v>1249000</v>
          </cell>
          <cell r="J47">
            <v>0</v>
          </cell>
          <cell r="K47">
            <v>231900</v>
          </cell>
          <cell r="L47">
            <v>1021100</v>
          </cell>
          <cell r="M47">
            <v>0</v>
          </cell>
          <cell r="N47">
            <v>1101600</v>
          </cell>
          <cell r="O47">
            <v>2517600</v>
          </cell>
          <cell r="P47">
            <v>3593500</v>
          </cell>
          <cell r="Q47">
            <v>431800</v>
          </cell>
          <cell r="R47">
            <v>0</v>
          </cell>
          <cell r="S47">
            <v>0</v>
          </cell>
          <cell r="T47">
            <v>845100</v>
          </cell>
          <cell r="U47">
            <v>0</v>
          </cell>
          <cell r="V47">
            <v>80700</v>
          </cell>
          <cell r="W47">
            <v>227300</v>
          </cell>
          <cell r="X47">
            <v>0</v>
          </cell>
          <cell r="Y47">
            <v>0</v>
          </cell>
          <cell r="Z47">
            <v>0</v>
          </cell>
          <cell r="AA47">
            <v>0</v>
          </cell>
          <cell r="AB47">
            <v>0</v>
          </cell>
          <cell r="AC47">
            <v>123000</v>
          </cell>
          <cell r="AD47">
            <v>273900</v>
          </cell>
          <cell r="AE47">
            <v>36900</v>
          </cell>
          <cell r="AF47">
            <v>0</v>
          </cell>
          <cell r="AG47">
            <v>430600</v>
          </cell>
          <cell r="AH47">
            <v>0</v>
          </cell>
          <cell r="AI47">
            <v>178400</v>
          </cell>
          <cell r="AJ47">
            <v>0</v>
          </cell>
          <cell r="AK47">
            <v>0</v>
          </cell>
          <cell r="AL47">
            <v>922400</v>
          </cell>
          <cell r="AM47">
            <v>0</v>
          </cell>
          <cell r="AN47">
            <v>0</v>
          </cell>
          <cell r="AO47">
            <v>7520800</v>
          </cell>
          <cell r="AP47">
            <v>0</v>
          </cell>
          <cell r="AQ47">
            <v>207535999</v>
          </cell>
          <cell r="AR47">
            <v>4181050</v>
          </cell>
          <cell r="AS47">
            <v>691500</v>
          </cell>
          <cell r="AT47">
            <v>2319900</v>
          </cell>
          <cell r="AU47">
            <v>318100</v>
          </cell>
          <cell r="AV47">
            <v>0</v>
          </cell>
          <cell r="AW47">
            <v>0</v>
          </cell>
          <cell r="AX47">
            <v>0</v>
          </cell>
          <cell r="AY47">
            <v>7510550</v>
          </cell>
          <cell r="AZ47">
            <v>5259600</v>
          </cell>
          <cell r="BA47">
            <v>3002300</v>
          </cell>
          <cell r="BB47">
            <v>241601</v>
          </cell>
          <cell r="BC47">
            <v>0</v>
          </cell>
          <cell r="BD47">
            <v>8503501</v>
          </cell>
          <cell r="BE47">
            <v>1012300</v>
          </cell>
          <cell r="BF47">
            <v>56700</v>
          </cell>
          <cell r="BG47">
            <v>0</v>
          </cell>
          <cell r="BH47">
            <v>0</v>
          </cell>
          <cell r="BI47">
            <v>64000</v>
          </cell>
          <cell r="BJ47">
            <v>32100</v>
          </cell>
          <cell r="BK47">
            <v>1165100</v>
          </cell>
          <cell r="BL47">
            <v>4733400</v>
          </cell>
          <cell r="BM47">
            <v>481000</v>
          </cell>
          <cell r="BN47">
            <v>1275000</v>
          </cell>
          <cell r="BO47">
            <v>665500</v>
          </cell>
          <cell r="BP47">
            <v>509050</v>
          </cell>
          <cell r="BQ47">
            <v>1365950</v>
          </cell>
          <cell r="BR47">
            <v>7290500</v>
          </cell>
          <cell r="BS47">
            <v>167500</v>
          </cell>
          <cell r="BT47">
            <v>0</v>
          </cell>
          <cell r="BU47">
            <v>0</v>
          </cell>
          <cell r="BV47">
            <v>208900</v>
          </cell>
          <cell r="BW47">
            <v>2185800</v>
          </cell>
          <cell r="BX47">
            <v>325700</v>
          </cell>
          <cell r="BY47">
            <v>0</v>
          </cell>
          <cell r="BZ47">
            <v>106100</v>
          </cell>
          <cell r="CA47">
            <v>0</v>
          </cell>
          <cell r="CB47">
            <v>29203051</v>
          </cell>
          <cell r="CC47">
            <v>2055200</v>
          </cell>
          <cell r="CD47">
            <v>2379100</v>
          </cell>
          <cell r="CE47">
            <v>275100</v>
          </cell>
          <cell r="CF47">
            <v>0</v>
          </cell>
          <cell r="CG47">
            <v>0</v>
          </cell>
          <cell r="CH47">
            <v>0</v>
          </cell>
          <cell r="CI47">
            <v>4709400</v>
          </cell>
          <cell r="CJ47">
            <v>33912451</v>
          </cell>
          <cell r="CK47">
            <v>241448450</v>
          </cell>
          <cell r="CM47">
            <v>6276000</v>
          </cell>
          <cell r="CN47">
            <v>819000</v>
          </cell>
          <cell r="CO47">
            <v>0</v>
          </cell>
          <cell r="CP47">
            <v>0</v>
          </cell>
          <cell r="CQ47">
            <v>0</v>
          </cell>
          <cell r="CR47">
            <v>0</v>
          </cell>
          <cell r="CS47">
            <v>359800</v>
          </cell>
          <cell r="CT47">
            <v>0</v>
          </cell>
          <cell r="CV47">
            <v>0</v>
          </cell>
          <cell r="CW47">
            <v>13981100</v>
          </cell>
          <cell r="CX47">
            <v>3099300</v>
          </cell>
          <cell r="CY47">
            <v>464300</v>
          </cell>
        </row>
        <row r="48">
          <cell r="A48">
            <v>334</v>
          </cell>
          <cell r="B48">
            <v>98761308</v>
          </cell>
          <cell r="C48">
            <v>3931271</v>
          </cell>
          <cell r="D48">
            <v>6894510</v>
          </cell>
          <cell r="E48">
            <v>1585069</v>
          </cell>
          <cell r="F48">
            <v>3937460</v>
          </cell>
          <cell r="G48">
            <v>0</v>
          </cell>
          <cell r="H48">
            <v>0</v>
          </cell>
          <cell r="I48">
            <v>2323854</v>
          </cell>
          <cell r="J48">
            <v>0</v>
          </cell>
          <cell r="K48">
            <v>0</v>
          </cell>
          <cell r="L48">
            <v>2250973</v>
          </cell>
          <cell r="M48">
            <v>37420</v>
          </cell>
          <cell r="N48">
            <v>495100</v>
          </cell>
          <cell r="O48">
            <v>1076320</v>
          </cell>
          <cell r="P48">
            <v>841376</v>
          </cell>
          <cell r="Q48">
            <v>0</v>
          </cell>
          <cell r="R48">
            <v>105303</v>
          </cell>
          <cell r="S48">
            <v>0</v>
          </cell>
          <cell r="T48">
            <v>1272236</v>
          </cell>
          <cell r="U48">
            <v>2542550</v>
          </cell>
          <cell r="V48">
            <v>33421</v>
          </cell>
          <cell r="W48">
            <v>68200</v>
          </cell>
          <cell r="X48">
            <v>51065</v>
          </cell>
          <cell r="Y48">
            <v>0</v>
          </cell>
          <cell r="Z48">
            <v>575270</v>
          </cell>
          <cell r="AA48">
            <v>0</v>
          </cell>
          <cell r="AB48">
            <v>0</v>
          </cell>
          <cell r="AC48">
            <v>0</v>
          </cell>
          <cell r="AD48">
            <v>193559</v>
          </cell>
          <cell r="AE48">
            <v>67832</v>
          </cell>
          <cell r="AF48">
            <v>0</v>
          </cell>
          <cell r="AG48">
            <v>111550</v>
          </cell>
          <cell r="AH48">
            <v>63000</v>
          </cell>
          <cell r="AI48">
            <v>92457</v>
          </cell>
          <cell r="AJ48">
            <v>1195636</v>
          </cell>
          <cell r="AK48">
            <v>284300</v>
          </cell>
          <cell r="AL48">
            <v>10510</v>
          </cell>
          <cell r="AM48">
            <v>120369</v>
          </cell>
          <cell r="AN48">
            <v>367520</v>
          </cell>
          <cell r="AO48">
            <v>2020050</v>
          </cell>
          <cell r="AP48">
            <v>0</v>
          </cell>
          <cell r="AQ48">
            <v>131309489</v>
          </cell>
          <cell r="AR48">
            <v>3507673</v>
          </cell>
          <cell r="AS48">
            <v>156968</v>
          </cell>
          <cell r="AT48">
            <v>807972</v>
          </cell>
          <cell r="AU48">
            <v>91830</v>
          </cell>
          <cell r="AV48">
            <v>0</v>
          </cell>
          <cell r="AW48">
            <v>0</v>
          </cell>
          <cell r="AX48">
            <v>152185</v>
          </cell>
          <cell r="AY48">
            <v>4716628</v>
          </cell>
          <cell r="AZ48">
            <v>1279235</v>
          </cell>
          <cell r="BA48">
            <v>51500</v>
          </cell>
          <cell r="BB48">
            <v>105000</v>
          </cell>
          <cell r="BC48">
            <v>0</v>
          </cell>
          <cell r="BD48">
            <v>1435735</v>
          </cell>
          <cell r="BE48">
            <v>680902</v>
          </cell>
          <cell r="BF48">
            <v>177678</v>
          </cell>
          <cell r="BG48">
            <v>61173</v>
          </cell>
          <cell r="BH48">
            <v>0</v>
          </cell>
          <cell r="BI48">
            <v>49244</v>
          </cell>
          <cell r="BJ48">
            <v>86551</v>
          </cell>
          <cell r="BK48">
            <v>1055548</v>
          </cell>
          <cell r="BL48">
            <v>1423681</v>
          </cell>
          <cell r="BM48">
            <v>319450</v>
          </cell>
          <cell r="BN48">
            <v>551469</v>
          </cell>
          <cell r="BO48">
            <v>736184</v>
          </cell>
          <cell r="BP48">
            <v>0</v>
          </cell>
          <cell r="BQ48">
            <v>43940</v>
          </cell>
          <cell r="BR48">
            <v>4362748</v>
          </cell>
          <cell r="BS48">
            <v>103301</v>
          </cell>
          <cell r="BT48">
            <v>53024</v>
          </cell>
          <cell r="BU48">
            <v>0</v>
          </cell>
          <cell r="BV48">
            <v>0</v>
          </cell>
          <cell r="BW48">
            <v>2001677</v>
          </cell>
          <cell r="BX48">
            <v>464051</v>
          </cell>
          <cell r="BY48">
            <v>46408</v>
          </cell>
          <cell r="BZ48">
            <v>43244</v>
          </cell>
          <cell r="CA48">
            <v>0</v>
          </cell>
          <cell r="CB48">
            <v>12994340</v>
          </cell>
          <cell r="CC48">
            <v>1290472</v>
          </cell>
          <cell r="CD48">
            <v>904950</v>
          </cell>
          <cell r="CE48">
            <v>721</v>
          </cell>
          <cell r="CF48">
            <v>135143</v>
          </cell>
          <cell r="CG48">
            <v>0</v>
          </cell>
          <cell r="CH48">
            <v>18160</v>
          </cell>
          <cell r="CI48">
            <v>2349446</v>
          </cell>
          <cell r="CJ48">
            <v>15343786</v>
          </cell>
          <cell r="CK48">
            <v>146653275</v>
          </cell>
          <cell r="CM48">
            <v>3031430</v>
          </cell>
          <cell r="CN48">
            <v>255527</v>
          </cell>
          <cell r="CO48">
            <v>0</v>
          </cell>
          <cell r="CP48">
            <v>0</v>
          </cell>
          <cell r="CQ48">
            <v>0</v>
          </cell>
          <cell r="CR48">
            <v>0</v>
          </cell>
          <cell r="CS48">
            <v>115400</v>
          </cell>
          <cell r="CT48">
            <v>0</v>
          </cell>
          <cell r="CV48">
            <v>0</v>
          </cell>
          <cell r="CW48">
            <v>27044500</v>
          </cell>
          <cell r="CX48">
            <v>2601996</v>
          </cell>
          <cell r="CY48">
            <v>0</v>
          </cell>
        </row>
        <row r="49">
          <cell r="A49">
            <v>335</v>
          </cell>
          <cell r="B49">
            <v>143343043</v>
          </cell>
          <cell r="C49">
            <v>5302060</v>
          </cell>
          <cell r="D49">
            <v>13513497</v>
          </cell>
          <cell r="E49">
            <v>3565026</v>
          </cell>
          <cell r="F49">
            <v>5555676</v>
          </cell>
          <cell r="G49">
            <v>0</v>
          </cell>
          <cell r="H49">
            <v>0</v>
          </cell>
          <cell r="I49">
            <v>1485172</v>
          </cell>
          <cell r="J49">
            <v>296676</v>
          </cell>
          <cell r="K49">
            <v>296676</v>
          </cell>
          <cell r="L49">
            <v>0</v>
          </cell>
          <cell r="M49">
            <v>0</v>
          </cell>
          <cell r="N49">
            <v>368670</v>
          </cell>
          <cell r="O49">
            <v>2294735</v>
          </cell>
          <cell r="P49">
            <v>955015</v>
          </cell>
          <cell r="Q49">
            <v>797709</v>
          </cell>
          <cell r="R49">
            <v>539805</v>
          </cell>
          <cell r="S49">
            <v>2557888</v>
          </cell>
          <cell r="T49">
            <v>467375</v>
          </cell>
          <cell r="U49">
            <v>184558</v>
          </cell>
          <cell r="V49">
            <v>0</v>
          </cell>
          <cell r="W49">
            <v>0</v>
          </cell>
          <cell r="X49">
            <v>0</v>
          </cell>
          <cell r="Y49">
            <v>945469</v>
          </cell>
          <cell r="Z49">
            <v>1005091</v>
          </cell>
          <cell r="AA49">
            <v>0</v>
          </cell>
          <cell r="AB49">
            <v>10476</v>
          </cell>
          <cell r="AC49">
            <v>214695</v>
          </cell>
          <cell r="AD49">
            <v>164249</v>
          </cell>
          <cell r="AE49">
            <v>68350</v>
          </cell>
          <cell r="AF49">
            <v>78635</v>
          </cell>
          <cell r="AG49">
            <v>0</v>
          </cell>
          <cell r="AH49">
            <v>0</v>
          </cell>
          <cell r="AI49">
            <v>301202</v>
          </cell>
          <cell r="AJ49">
            <v>3272583</v>
          </cell>
          <cell r="AK49">
            <v>32712</v>
          </cell>
          <cell r="AL49">
            <v>434306</v>
          </cell>
          <cell r="AM49">
            <v>0</v>
          </cell>
          <cell r="AN49">
            <v>231630</v>
          </cell>
          <cell r="AO49">
            <v>2628</v>
          </cell>
          <cell r="AP49">
            <v>97000</v>
          </cell>
          <cell r="AQ49">
            <v>188382607</v>
          </cell>
          <cell r="AR49">
            <v>2813232</v>
          </cell>
          <cell r="AS49">
            <v>406564</v>
          </cell>
          <cell r="AT49">
            <v>1361481</v>
          </cell>
          <cell r="AU49">
            <v>15872</v>
          </cell>
          <cell r="AV49">
            <v>45253</v>
          </cell>
          <cell r="AW49">
            <v>90000</v>
          </cell>
          <cell r="AX49">
            <v>0</v>
          </cell>
          <cell r="AY49">
            <v>4732402</v>
          </cell>
          <cell r="AZ49">
            <v>2001604</v>
          </cell>
          <cell r="BA49">
            <v>0</v>
          </cell>
          <cell r="BB49">
            <v>0</v>
          </cell>
          <cell r="BC49">
            <v>0</v>
          </cell>
          <cell r="BD49">
            <v>2001604</v>
          </cell>
          <cell r="BE49">
            <v>762590</v>
          </cell>
          <cell r="BF49">
            <v>423121</v>
          </cell>
          <cell r="BG49">
            <v>37539</v>
          </cell>
          <cell r="BH49">
            <v>47751</v>
          </cell>
          <cell r="BI49">
            <v>103369</v>
          </cell>
          <cell r="BJ49">
            <v>0</v>
          </cell>
          <cell r="BK49">
            <v>1374370</v>
          </cell>
          <cell r="BL49">
            <v>1457752</v>
          </cell>
          <cell r="BM49">
            <v>301451</v>
          </cell>
          <cell r="BN49">
            <v>778913</v>
          </cell>
          <cell r="BO49">
            <v>420965</v>
          </cell>
          <cell r="BP49">
            <v>0</v>
          </cell>
          <cell r="BQ49">
            <v>407108</v>
          </cell>
          <cell r="BR49">
            <v>4553902</v>
          </cell>
          <cell r="BS49">
            <v>80475</v>
          </cell>
          <cell r="BT49">
            <v>0</v>
          </cell>
          <cell r="BU49">
            <v>18418</v>
          </cell>
          <cell r="BV49">
            <v>224802</v>
          </cell>
          <cell r="BW49">
            <v>2321770</v>
          </cell>
          <cell r="BX49">
            <v>0</v>
          </cell>
          <cell r="BY49">
            <v>0</v>
          </cell>
          <cell r="BZ49">
            <v>0</v>
          </cell>
          <cell r="CA49">
            <v>0</v>
          </cell>
          <cell r="CB49">
            <v>14120030</v>
          </cell>
          <cell r="CC49">
            <v>3049277</v>
          </cell>
          <cell r="CD49">
            <v>1010901</v>
          </cell>
          <cell r="CE49">
            <v>0</v>
          </cell>
          <cell r="CF49">
            <v>255792</v>
          </cell>
          <cell r="CG49">
            <v>2300000</v>
          </cell>
          <cell r="CH49">
            <v>0</v>
          </cell>
          <cell r="CI49">
            <v>6615970</v>
          </cell>
          <cell r="CJ49">
            <v>20736000</v>
          </cell>
          <cell r="CK49">
            <v>209118607</v>
          </cell>
          <cell r="CM49">
            <v>12135064</v>
          </cell>
          <cell r="CN49">
            <v>756361</v>
          </cell>
          <cell r="CO49">
            <v>71518</v>
          </cell>
          <cell r="CP49">
            <v>0</v>
          </cell>
          <cell r="CQ49">
            <v>0</v>
          </cell>
          <cell r="CR49">
            <v>0</v>
          </cell>
          <cell r="CS49">
            <v>205606</v>
          </cell>
          <cell r="CT49">
            <v>182919</v>
          </cell>
          <cell r="CV49">
            <v>0</v>
          </cell>
          <cell r="CW49">
            <v>0</v>
          </cell>
          <cell r="CX49">
            <v>2610250</v>
          </cell>
          <cell r="CY49">
            <v>733455</v>
          </cell>
        </row>
        <row r="50">
          <cell r="A50">
            <v>336</v>
          </cell>
          <cell r="B50">
            <v>126624400</v>
          </cell>
          <cell r="C50">
            <v>4728400</v>
          </cell>
          <cell r="D50">
            <v>11213300</v>
          </cell>
          <cell r="E50">
            <v>3237000</v>
          </cell>
          <cell r="F50">
            <v>5041000</v>
          </cell>
          <cell r="G50">
            <v>0</v>
          </cell>
          <cell r="H50">
            <v>0</v>
          </cell>
          <cell r="I50">
            <v>897300</v>
          </cell>
          <cell r="J50">
            <v>0</v>
          </cell>
          <cell r="K50">
            <v>0</v>
          </cell>
          <cell r="L50">
            <v>655300</v>
          </cell>
          <cell r="M50">
            <v>33500</v>
          </cell>
          <cell r="N50">
            <v>623700</v>
          </cell>
          <cell r="O50">
            <v>794000</v>
          </cell>
          <cell r="P50">
            <v>3127400</v>
          </cell>
          <cell r="Q50">
            <v>1460700</v>
          </cell>
          <cell r="R50">
            <v>1000</v>
          </cell>
          <cell r="S50">
            <v>130800</v>
          </cell>
          <cell r="T50">
            <v>738500</v>
          </cell>
          <cell r="U50">
            <v>0</v>
          </cell>
          <cell r="V50">
            <v>52400</v>
          </cell>
          <cell r="W50">
            <v>336500</v>
          </cell>
          <cell r="X50">
            <v>0</v>
          </cell>
          <cell r="Y50">
            <v>6600</v>
          </cell>
          <cell r="Z50">
            <v>0</v>
          </cell>
          <cell r="AA50">
            <v>575000</v>
          </cell>
          <cell r="AB50">
            <v>0</v>
          </cell>
          <cell r="AC50">
            <v>47900</v>
          </cell>
          <cell r="AD50">
            <v>233800</v>
          </cell>
          <cell r="AE50">
            <v>145000</v>
          </cell>
          <cell r="AF50">
            <v>0</v>
          </cell>
          <cell r="AG50">
            <v>101300</v>
          </cell>
          <cell r="AH50">
            <v>12000</v>
          </cell>
          <cell r="AI50">
            <v>0</v>
          </cell>
          <cell r="AJ50">
            <v>2213700</v>
          </cell>
          <cell r="AK50">
            <v>0</v>
          </cell>
          <cell r="AL50">
            <v>482000</v>
          </cell>
          <cell r="AM50">
            <v>0</v>
          </cell>
          <cell r="AN50">
            <v>255000</v>
          </cell>
          <cell r="AO50">
            <v>689300</v>
          </cell>
          <cell r="AP50">
            <v>0</v>
          </cell>
          <cell r="AQ50">
            <v>164456800</v>
          </cell>
          <cell r="AR50">
            <v>2888300</v>
          </cell>
          <cell r="AS50">
            <v>765100</v>
          </cell>
          <cell r="AT50">
            <v>2386400</v>
          </cell>
          <cell r="AU50">
            <v>383500</v>
          </cell>
          <cell r="AV50">
            <v>0</v>
          </cell>
          <cell r="AW50">
            <v>0</v>
          </cell>
          <cell r="AX50">
            <v>37600</v>
          </cell>
          <cell r="AY50">
            <v>6460900</v>
          </cell>
          <cell r="AZ50">
            <v>2234600</v>
          </cell>
          <cell r="BA50">
            <v>5183500</v>
          </cell>
          <cell r="BB50">
            <v>0</v>
          </cell>
          <cell r="BC50">
            <v>0</v>
          </cell>
          <cell r="BD50">
            <v>7418100</v>
          </cell>
          <cell r="BE50">
            <v>972700</v>
          </cell>
          <cell r="BF50">
            <v>314600</v>
          </cell>
          <cell r="BG50">
            <v>3300</v>
          </cell>
          <cell r="BH50">
            <v>37500</v>
          </cell>
          <cell r="BI50">
            <v>80500</v>
          </cell>
          <cell r="BJ50">
            <v>78000</v>
          </cell>
          <cell r="BK50">
            <v>1486600</v>
          </cell>
          <cell r="BL50">
            <v>2814300</v>
          </cell>
          <cell r="BM50">
            <v>562900</v>
          </cell>
          <cell r="BN50">
            <v>796000</v>
          </cell>
          <cell r="BO50">
            <v>28300</v>
          </cell>
          <cell r="BP50">
            <v>0</v>
          </cell>
          <cell r="BQ50">
            <v>667900</v>
          </cell>
          <cell r="BR50">
            <v>4971200</v>
          </cell>
          <cell r="BS50">
            <v>115200</v>
          </cell>
          <cell r="BT50">
            <v>80700</v>
          </cell>
          <cell r="BU50">
            <v>69000</v>
          </cell>
          <cell r="BV50">
            <v>0</v>
          </cell>
          <cell r="BW50">
            <v>2488800</v>
          </cell>
          <cell r="BX50">
            <v>117200</v>
          </cell>
          <cell r="BY50">
            <v>45200</v>
          </cell>
          <cell r="BZ50">
            <v>0</v>
          </cell>
          <cell r="CA50">
            <v>0</v>
          </cell>
          <cell r="CB50">
            <v>23151100</v>
          </cell>
          <cell r="CC50">
            <v>3836200</v>
          </cell>
          <cell r="CD50">
            <v>7557200</v>
          </cell>
          <cell r="CE50">
            <v>0</v>
          </cell>
          <cell r="CF50">
            <v>261300</v>
          </cell>
          <cell r="CG50">
            <v>16400</v>
          </cell>
          <cell r="CH50">
            <v>0</v>
          </cell>
          <cell r="CI50">
            <v>11671100</v>
          </cell>
          <cell r="CJ50">
            <v>34822200</v>
          </cell>
          <cell r="CK50">
            <v>199279000</v>
          </cell>
          <cell r="CM50">
            <v>10246500</v>
          </cell>
          <cell r="CN50">
            <v>609100</v>
          </cell>
          <cell r="CO50">
            <v>0</v>
          </cell>
          <cell r="CP50">
            <v>0</v>
          </cell>
          <cell r="CQ50">
            <v>0</v>
          </cell>
          <cell r="CR50">
            <v>0</v>
          </cell>
          <cell r="CS50">
            <v>98000</v>
          </cell>
          <cell r="CT50">
            <v>0</v>
          </cell>
          <cell r="CV50">
            <v>0</v>
          </cell>
          <cell r="CW50">
            <v>23169000</v>
          </cell>
          <cell r="CX50">
            <v>2370700</v>
          </cell>
          <cell r="CY50">
            <v>615200</v>
          </cell>
        </row>
        <row r="51">
          <cell r="A51">
            <v>340</v>
          </cell>
          <cell r="B51">
            <v>79359091</v>
          </cell>
          <cell r="C51">
            <v>3180174</v>
          </cell>
          <cell r="D51">
            <v>3051701</v>
          </cell>
          <cell r="E51">
            <v>2457741</v>
          </cell>
          <cell r="F51">
            <v>3169382</v>
          </cell>
          <cell r="G51">
            <v>503000</v>
          </cell>
          <cell r="H51">
            <v>0</v>
          </cell>
          <cell r="I51">
            <v>8721</v>
          </cell>
          <cell r="J51">
            <v>0</v>
          </cell>
          <cell r="K51">
            <v>558886</v>
          </cell>
          <cell r="L51">
            <v>295264</v>
          </cell>
          <cell r="M51">
            <v>1791601</v>
          </cell>
          <cell r="N51">
            <v>569058</v>
          </cell>
          <cell r="O51">
            <v>754439</v>
          </cell>
          <cell r="P51">
            <v>1583474</v>
          </cell>
          <cell r="Q51">
            <v>409943</v>
          </cell>
          <cell r="R51">
            <v>104932</v>
          </cell>
          <cell r="S51">
            <v>0</v>
          </cell>
          <cell r="T51">
            <v>384799</v>
          </cell>
          <cell r="U51">
            <v>0</v>
          </cell>
          <cell r="V51">
            <v>37264</v>
          </cell>
          <cell r="W51">
            <v>200666</v>
          </cell>
          <cell r="X51">
            <v>0</v>
          </cell>
          <cell r="Y51">
            <v>0</v>
          </cell>
          <cell r="Z51">
            <v>0</v>
          </cell>
          <cell r="AA51">
            <v>0</v>
          </cell>
          <cell r="AB51">
            <v>0</v>
          </cell>
          <cell r="AC51">
            <v>0</v>
          </cell>
          <cell r="AD51">
            <v>202100</v>
          </cell>
          <cell r="AE51">
            <v>37217</v>
          </cell>
          <cell r="AF51">
            <v>0</v>
          </cell>
          <cell r="AG51">
            <v>409201</v>
          </cell>
          <cell r="AH51">
            <v>35434</v>
          </cell>
          <cell r="AI51">
            <v>349441</v>
          </cell>
          <cell r="AJ51">
            <v>4324355</v>
          </cell>
          <cell r="AK51">
            <v>0</v>
          </cell>
          <cell r="AL51">
            <v>1575129</v>
          </cell>
          <cell r="AM51">
            <v>0</v>
          </cell>
          <cell r="AN51">
            <v>48328</v>
          </cell>
          <cell r="AO51">
            <v>1765833</v>
          </cell>
          <cell r="AP51">
            <v>0</v>
          </cell>
          <cell r="AQ51">
            <v>107167174</v>
          </cell>
          <cell r="AR51">
            <v>2291409</v>
          </cell>
          <cell r="AS51">
            <v>374371</v>
          </cell>
          <cell r="AT51">
            <v>951191</v>
          </cell>
          <cell r="AU51">
            <v>134161</v>
          </cell>
          <cell r="AV51">
            <v>0</v>
          </cell>
          <cell r="AW51">
            <v>52408</v>
          </cell>
          <cell r="AX51">
            <v>26598</v>
          </cell>
          <cell r="AY51">
            <v>3830138</v>
          </cell>
          <cell r="AZ51">
            <v>2196260</v>
          </cell>
          <cell r="BA51">
            <v>5597978</v>
          </cell>
          <cell r="BB51">
            <v>0</v>
          </cell>
          <cell r="BC51">
            <v>0</v>
          </cell>
          <cell r="BD51">
            <v>7794238</v>
          </cell>
          <cell r="BE51">
            <v>892119</v>
          </cell>
          <cell r="BF51">
            <v>202193</v>
          </cell>
          <cell r="BG51">
            <v>7615</v>
          </cell>
          <cell r="BH51">
            <v>0</v>
          </cell>
          <cell r="BI51">
            <v>98558</v>
          </cell>
          <cell r="BJ51">
            <v>0</v>
          </cell>
          <cell r="BK51">
            <v>1200485</v>
          </cell>
          <cell r="BL51">
            <v>1017381</v>
          </cell>
          <cell r="BM51">
            <v>783560</v>
          </cell>
          <cell r="BN51">
            <v>645895</v>
          </cell>
          <cell r="BO51">
            <v>19036</v>
          </cell>
          <cell r="BP51">
            <v>428902</v>
          </cell>
          <cell r="BQ51">
            <v>0</v>
          </cell>
          <cell r="BR51">
            <v>4372946</v>
          </cell>
          <cell r="BS51">
            <v>178961</v>
          </cell>
          <cell r="BT51">
            <v>5889</v>
          </cell>
          <cell r="BU51">
            <v>0</v>
          </cell>
          <cell r="BV51">
            <v>675453</v>
          </cell>
          <cell r="BW51">
            <v>1541520</v>
          </cell>
          <cell r="BX51">
            <v>93730</v>
          </cell>
          <cell r="BY51">
            <v>0</v>
          </cell>
          <cell r="BZ51">
            <v>0</v>
          </cell>
          <cell r="CA51">
            <v>0</v>
          </cell>
          <cell r="CB51">
            <v>18215188</v>
          </cell>
          <cell r="CC51">
            <v>1363792</v>
          </cell>
          <cell r="CD51">
            <v>1309000</v>
          </cell>
          <cell r="CE51">
            <v>276161</v>
          </cell>
          <cell r="CF51">
            <v>98896</v>
          </cell>
          <cell r="CG51">
            <v>123335</v>
          </cell>
          <cell r="CH51">
            <v>0</v>
          </cell>
          <cell r="CI51">
            <v>3171184</v>
          </cell>
          <cell r="CJ51">
            <v>21386372</v>
          </cell>
          <cell r="CK51">
            <v>128553546</v>
          </cell>
          <cell r="CM51">
            <v>1628661</v>
          </cell>
          <cell r="CN51">
            <v>457943</v>
          </cell>
          <cell r="CO51">
            <v>0</v>
          </cell>
          <cell r="CP51">
            <v>0</v>
          </cell>
          <cell r="CQ51">
            <v>0</v>
          </cell>
          <cell r="CR51">
            <v>0</v>
          </cell>
          <cell r="CS51">
            <v>105000</v>
          </cell>
          <cell r="CT51">
            <v>0</v>
          </cell>
          <cell r="CV51">
            <v>0</v>
          </cell>
          <cell r="CW51">
            <v>14440513</v>
          </cell>
          <cell r="CX51">
            <v>2059828</v>
          </cell>
          <cell r="CY51">
            <v>44146</v>
          </cell>
        </row>
        <row r="52">
          <cell r="A52">
            <v>341</v>
          </cell>
          <cell r="B52">
            <v>236722504</v>
          </cell>
          <cell r="C52">
            <v>8184579</v>
          </cell>
          <cell r="D52">
            <v>23005056</v>
          </cell>
          <cell r="E52">
            <v>9509886</v>
          </cell>
          <cell r="F52">
            <v>9681009</v>
          </cell>
          <cell r="G52">
            <v>324000</v>
          </cell>
          <cell r="H52">
            <v>400000</v>
          </cell>
          <cell r="I52">
            <v>4194919</v>
          </cell>
          <cell r="J52">
            <v>968246</v>
          </cell>
          <cell r="K52">
            <v>300015</v>
          </cell>
          <cell r="L52">
            <v>1246003</v>
          </cell>
          <cell r="M52">
            <v>155056</v>
          </cell>
          <cell r="N52">
            <v>357704</v>
          </cell>
          <cell r="O52">
            <v>3054406</v>
          </cell>
          <cell r="P52">
            <v>1589193</v>
          </cell>
          <cell r="Q52">
            <v>2257591</v>
          </cell>
          <cell r="R52">
            <v>738933</v>
          </cell>
          <cell r="S52">
            <v>0</v>
          </cell>
          <cell r="T52">
            <v>14356552</v>
          </cell>
          <cell r="U52">
            <v>0</v>
          </cell>
          <cell r="V52">
            <v>132703</v>
          </cell>
          <cell r="W52">
            <v>487638</v>
          </cell>
          <cell r="X52">
            <v>20871</v>
          </cell>
          <cell r="Y52">
            <v>0</v>
          </cell>
          <cell r="Z52">
            <v>0</v>
          </cell>
          <cell r="AA52">
            <v>0</v>
          </cell>
          <cell r="AB52">
            <v>0</v>
          </cell>
          <cell r="AC52">
            <v>0</v>
          </cell>
          <cell r="AD52">
            <v>610036</v>
          </cell>
          <cell r="AE52">
            <v>0</v>
          </cell>
          <cell r="AF52">
            <v>2427476</v>
          </cell>
          <cell r="AG52">
            <v>29904</v>
          </cell>
          <cell r="AH52">
            <v>21012</v>
          </cell>
          <cell r="AI52">
            <v>916467</v>
          </cell>
          <cell r="AJ52">
            <v>1394031</v>
          </cell>
          <cell r="AK52">
            <v>14492899</v>
          </cell>
          <cell r="AL52">
            <v>983370</v>
          </cell>
          <cell r="AM52">
            <v>0</v>
          </cell>
          <cell r="AN52">
            <v>214658</v>
          </cell>
          <cell r="AO52">
            <v>1896798</v>
          </cell>
          <cell r="AP52">
            <v>0</v>
          </cell>
          <cell r="AQ52">
            <v>340673515</v>
          </cell>
          <cell r="AR52">
            <v>5277092</v>
          </cell>
          <cell r="AS52">
            <v>893520</v>
          </cell>
          <cell r="AT52">
            <v>3193114</v>
          </cell>
          <cell r="AU52">
            <v>1823834</v>
          </cell>
          <cell r="AV52">
            <v>0</v>
          </cell>
          <cell r="AW52">
            <v>0</v>
          </cell>
          <cell r="AX52">
            <v>81932</v>
          </cell>
          <cell r="AY52">
            <v>11269492</v>
          </cell>
          <cell r="AZ52">
            <v>5689053</v>
          </cell>
          <cell r="BA52">
            <v>0</v>
          </cell>
          <cell r="BB52">
            <v>53999</v>
          </cell>
          <cell r="BC52">
            <v>50000</v>
          </cell>
          <cell r="BD52">
            <v>5793052</v>
          </cell>
          <cell r="BE52">
            <v>593441</v>
          </cell>
          <cell r="BF52">
            <v>70000</v>
          </cell>
          <cell r="BG52">
            <v>37841</v>
          </cell>
          <cell r="BH52">
            <v>0</v>
          </cell>
          <cell r="BI52">
            <v>412429</v>
          </cell>
          <cell r="BJ52">
            <v>50000</v>
          </cell>
          <cell r="BK52">
            <v>1163711</v>
          </cell>
          <cell r="BL52">
            <v>5447094</v>
          </cell>
          <cell r="BM52">
            <v>1844106</v>
          </cell>
          <cell r="BN52">
            <v>1810210</v>
          </cell>
          <cell r="BO52">
            <v>125053</v>
          </cell>
          <cell r="BP52">
            <v>0</v>
          </cell>
          <cell r="BQ52">
            <v>1354259</v>
          </cell>
          <cell r="BR52">
            <v>12891154</v>
          </cell>
          <cell r="BS52">
            <v>361033</v>
          </cell>
          <cell r="BT52">
            <v>735852</v>
          </cell>
          <cell r="BU52">
            <v>73129</v>
          </cell>
          <cell r="BV52">
            <v>1479548</v>
          </cell>
          <cell r="BW52">
            <v>3455334</v>
          </cell>
          <cell r="BX52">
            <v>847089</v>
          </cell>
          <cell r="BY52">
            <v>636937</v>
          </cell>
          <cell r="BZ52">
            <v>168604</v>
          </cell>
          <cell r="CA52">
            <v>0</v>
          </cell>
          <cell r="CB52">
            <v>36564503</v>
          </cell>
          <cell r="CC52">
            <v>7972897</v>
          </cell>
          <cell r="CD52">
            <v>6308048</v>
          </cell>
          <cell r="CE52">
            <v>15000</v>
          </cell>
          <cell r="CF52">
            <v>745123</v>
          </cell>
          <cell r="CG52">
            <v>21232</v>
          </cell>
          <cell r="CH52">
            <v>0</v>
          </cell>
          <cell r="CI52">
            <v>15062300</v>
          </cell>
          <cell r="CJ52">
            <v>51626803</v>
          </cell>
          <cell r="CK52">
            <v>392300318</v>
          </cell>
          <cell r="CM52">
            <v>22493361</v>
          </cell>
          <cell r="CN52">
            <v>929400</v>
          </cell>
          <cell r="CO52">
            <v>20000</v>
          </cell>
          <cell r="CP52">
            <v>0</v>
          </cell>
          <cell r="CQ52">
            <v>0</v>
          </cell>
          <cell r="CR52">
            <v>0</v>
          </cell>
          <cell r="CS52">
            <v>611000</v>
          </cell>
          <cell r="CT52">
            <v>0</v>
          </cell>
          <cell r="CV52">
            <v>0</v>
          </cell>
          <cell r="CW52">
            <v>30919000</v>
          </cell>
          <cell r="CX52">
            <v>4316126</v>
          </cell>
          <cell r="CY52">
            <v>1048433</v>
          </cell>
        </row>
        <row r="53">
          <cell r="A53">
            <v>342</v>
          </cell>
          <cell r="B53">
            <v>83958252</v>
          </cell>
          <cell r="C53">
            <v>3085988</v>
          </cell>
          <cell r="D53">
            <v>6496468</v>
          </cell>
          <cell r="E53">
            <v>3067571</v>
          </cell>
          <cell r="F53">
            <v>3703531</v>
          </cell>
          <cell r="G53">
            <v>0</v>
          </cell>
          <cell r="H53">
            <v>50000</v>
          </cell>
          <cell r="I53">
            <v>1339284</v>
          </cell>
          <cell r="J53">
            <v>83546</v>
          </cell>
          <cell r="K53">
            <v>0</v>
          </cell>
          <cell r="L53">
            <v>0</v>
          </cell>
          <cell r="M53">
            <v>0</v>
          </cell>
          <cell r="N53">
            <v>301876</v>
          </cell>
          <cell r="O53">
            <v>1474338</v>
          </cell>
          <cell r="P53">
            <v>1459118</v>
          </cell>
          <cell r="Q53">
            <v>49094</v>
          </cell>
          <cell r="R53">
            <v>130085</v>
          </cell>
          <cell r="S53">
            <v>534263</v>
          </cell>
          <cell r="T53">
            <v>4289844</v>
          </cell>
          <cell r="U53">
            <v>11970</v>
          </cell>
          <cell r="V53">
            <v>59287</v>
          </cell>
          <cell r="W53">
            <v>174250</v>
          </cell>
          <cell r="X53">
            <v>0</v>
          </cell>
          <cell r="Y53">
            <v>0</v>
          </cell>
          <cell r="Z53">
            <v>0</v>
          </cell>
          <cell r="AA53">
            <v>9337</v>
          </cell>
          <cell r="AB53">
            <v>0</v>
          </cell>
          <cell r="AC53">
            <v>174809</v>
          </cell>
          <cell r="AD53">
            <v>153172</v>
          </cell>
          <cell r="AE53">
            <v>64988</v>
          </cell>
          <cell r="AF53">
            <v>408401</v>
          </cell>
          <cell r="AG53">
            <v>91662</v>
          </cell>
          <cell r="AH53">
            <v>37861</v>
          </cell>
          <cell r="AI53">
            <v>0</v>
          </cell>
          <cell r="AJ53">
            <v>864269</v>
          </cell>
          <cell r="AK53">
            <v>474312</v>
          </cell>
          <cell r="AL53">
            <v>0</v>
          </cell>
          <cell r="AM53">
            <v>0</v>
          </cell>
          <cell r="AN53">
            <v>0</v>
          </cell>
          <cell r="AO53">
            <v>2438003</v>
          </cell>
          <cell r="AP53">
            <v>0</v>
          </cell>
          <cell r="AQ53">
            <v>114985579</v>
          </cell>
          <cell r="AR53">
            <v>2787684</v>
          </cell>
          <cell r="AS53">
            <v>224875</v>
          </cell>
          <cell r="AT53">
            <v>1621558</v>
          </cell>
          <cell r="AU53">
            <v>317419</v>
          </cell>
          <cell r="AV53">
            <v>0</v>
          </cell>
          <cell r="AW53">
            <v>0</v>
          </cell>
          <cell r="AX53">
            <v>6747</v>
          </cell>
          <cell r="AY53">
            <v>4958283</v>
          </cell>
          <cell r="AZ53">
            <v>1685339</v>
          </cell>
          <cell r="BA53">
            <v>326906</v>
          </cell>
          <cell r="BB53">
            <v>130494</v>
          </cell>
          <cell r="BC53">
            <v>0</v>
          </cell>
          <cell r="BD53">
            <v>2142739</v>
          </cell>
          <cell r="BE53">
            <v>476461</v>
          </cell>
          <cell r="BF53">
            <v>379078</v>
          </cell>
          <cell r="BG53">
            <v>18410</v>
          </cell>
          <cell r="BH53">
            <v>0</v>
          </cell>
          <cell r="BI53">
            <v>16577</v>
          </cell>
          <cell r="BJ53">
            <v>18410</v>
          </cell>
          <cell r="BK53">
            <v>908936</v>
          </cell>
          <cell r="BL53">
            <v>1704466</v>
          </cell>
          <cell r="BM53">
            <v>193275</v>
          </cell>
          <cell r="BN53">
            <v>451617</v>
          </cell>
          <cell r="BO53">
            <v>0</v>
          </cell>
          <cell r="BP53">
            <v>0</v>
          </cell>
          <cell r="BQ53">
            <v>0</v>
          </cell>
          <cell r="BR53">
            <v>3785645</v>
          </cell>
          <cell r="BS53">
            <v>110662</v>
          </cell>
          <cell r="BT53">
            <v>45198</v>
          </cell>
          <cell r="BU53">
            <v>0</v>
          </cell>
          <cell r="BV53">
            <v>494757</v>
          </cell>
          <cell r="BW53">
            <v>1749782</v>
          </cell>
          <cell r="BX53">
            <v>564054</v>
          </cell>
          <cell r="BY53">
            <v>176300</v>
          </cell>
          <cell r="BZ53">
            <v>0</v>
          </cell>
          <cell r="CA53">
            <v>33999</v>
          </cell>
          <cell r="CB53">
            <v>13534068</v>
          </cell>
          <cell r="CC53">
            <v>1740860</v>
          </cell>
          <cell r="CD53">
            <v>414637</v>
          </cell>
          <cell r="CE53">
            <v>17251</v>
          </cell>
          <cell r="CF53">
            <v>258095</v>
          </cell>
          <cell r="CG53">
            <v>4023</v>
          </cell>
          <cell r="CH53">
            <v>0</v>
          </cell>
          <cell r="CI53">
            <v>2434866</v>
          </cell>
          <cell r="CJ53">
            <v>15968934</v>
          </cell>
          <cell r="CK53">
            <v>130954513</v>
          </cell>
          <cell r="CM53">
            <v>4511519</v>
          </cell>
          <cell r="CN53">
            <v>345732</v>
          </cell>
          <cell r="CO53">
            <v>0</v>
          </cell>
          <cell r="CP53">
            <v>0</v>
          </cell>
          <cell r="CQ53">
            <v>0</v>
          </cell>
          <cell r="CR53">
            <v>0</v>
          </cell>
          <cell r="CS53">
            <v>123043</v>
          </cell>
          <cell r="CT53">
            <v>0</v>
          </cell>
          <cell r="CV53">
            <v>42690</v>
          </cell>
          <cell r="CW53">
            <v>10336207</v>
          </cell>
          <cell r="CX53">
            <v>2090613</v>
          </cell>
          <cell r="CY53">
            <v>33999</v>
          </cell>
        </row>
        <row r="54">
          <cell r="A54">
            <v>343</v>
          </cell>
          <cell r="B54">
            <v>135708838</v>
          </cell>
          <cell r="C54">
            <v>5168613</v>
          </cell>
          <cell r="D54">
            <v>11160584</v>
          </cell>
          <cell r="E54">
            <v>3113908</v>
          </cell>
          <cell r="F54">
            <v>5906940</v>
          </cell>
          <cell r="G54">
            <v>0</v>
          </cell>
          <cell r="H54">
            <v>0</v>
          </cell>
          <cell r="I54">
            <v>312382</v>
          </cell>
          <cell r="J54">
            <v>409468</v>
          </cell>
          <cell r="K54">
            <v>688065</v>
          </cell>
          <cell r="L54">
            <v>694331</v>
          </cell>
          <cell r="M54">
            <v>33950</v>
          </cell>
          <cell r="N54">
            <v>227750</v>
          </cell>
          <cell r="O54">
            <v>2922443</v>
          </cell>
          <cell r="P54">
            <v>592323</v>
          </cell>
          <cell r="Q54">
            <v>887420</v>
          </cell>
          <cell r="R54">
            <v>559010</v>
          </cell>
          <cell r="S54">
            <v>552160</v>
          </cell>
          <cell r="T54">
            <v>1879348</v>
          </cell>
          <cell r="U54">
            <v>607550</v>
          </cell>
          <cell r="V54">
            <v>20660</v>
          </cell>
          <cell r="W54">
            <v>111300</v>
          </cell>
          <cell r="X54">
            <v>0</v>
          </cell>
          <cell r="Y54">
            <v>0</v>
          </cell>
          <cell r="Z54">
            <v>791590</v>
          </cell>
          <cell r="AA54">
            <v>0</v>
          </cell>
          <cell r="AB54">
            <v>0</v>
          </cell>
          <cell r="AC54">
            <v>34100</v>
          </cell>
          <cell r="AD54">
            <v>8260</v>
          </cell>
          <cell r="AE54">
            <v>11030</v>
          </cell>
          <cell r="AF54">
            <v>818000</v>
          </cell>
          <cell r="AG54">
            <v>72380</v>
          </cell>
          <cell r="AH54">
            <v>13380</v>
          </cell>
          <cell r="AI54">
            <v>141110</v>
          </cell>
          <cell r="AJ54">
            <v>3474949</v>
          </cell>
          <cell r="AK54">
            <v>69744</v>
          </cell>
          <cell r="AL54">
            <v>1525289</v>
          </cell>
          <cell r="AM54">
            <v>0</v>
          </cell>
          <cell r="AN54">
            <v>75854</v>
          </cell>
          <cell r="AO54">
            <v>555901</v>
          </cell>
          <cell r="AP54">
            <v>0</v>
          </cell>
          <cell r="AQ54">
            <v>179148630</v>
          </cell>
          <cell r="AR54">
            <v>1385900</v>
          </cell>
          <cell r="AS54">
            <v>663540</v>
          </cell>
          <cell r="AT54">
            <v>1184950</v>
          </cell>
          <cell r="AU54">
            <v>274700</v>
          </cell>
          <cell r="AV54">
            <v>0</v>
          </cell>
          <cell r="AW54">
            <v>3550</v>
          </cell>
          <cell r="AX54">
            <v>23508</v>
          </cell>
          <cell r="AY54">
            <v>3536148</v>
          </cell>
          <cell r="AZ54">
            <v>230402</v>
          </cell>
          <cell r="BA54">
            <v>17436</v>
          </cell>
          <cell r="BB54">
            <v>201930</v>
          </cell>
          <cell r="BC54">
            <v>28000</v>
          </cell>
          <cell r="BD54">
            <v>477768</v>
          </cell>
          <cell r="BE54">
            <v>720584</v>
          </cell>
          <cell r="BF54">
            <v>70000</v>
          </cell>
          <cell r="BG54">
            <v>5040</v>
          </cell>
          <cell r="BH54">
            <v>1556786</v>
          </cell>
          <cell r="BI54">
            <v>91350</v>
          </cell>
          <cell r="BJ54">
            <v>0</v>
          </cell>
          <cell r="BK54">
            <v>2443760</v>
          </cell>
          <cell r="BL54">
            <v>1789394</v>
          </cell>
          <cell r="BM54">
            <v>83510</v>
          </cell>
          <cell r="BN54">
            <v>652930</v>
          </cell>
          <cell r="BO54">
            <v>159698</v>
          </cell>
          <cell r="BP54">
            <v>0</v>
          </cell>
          <cell r="BQ54">
            <v>0</v>
          </cell>
          <cell r="BR54">
            <v>4685258</v>
          </cell>
          <cell r="BS54">
            <v>156940</v>
          </cell>
          <cell r="BT54">
            <v>3670</v>
          </cell>
          <cell r="BU54">
            <v>251200</v>
          </cell>
          <cell r="BV54">
            <v>314800</v>
          </cell>
          <cell r="BW54">
            <v>2757050</v>
          </cell>
          <cell r="BX54">
            <v>0</v>
          </cell>
          <cell r="BY54">
            <v>305460</v>
          </cell>
          <cell r="BZ54">
            <v>0</v>
          </cell>
          <cell r="CA54">
            <v>3508576</v>
          </cell>
          <cell r="CB54">
            <v>16440904</v>
          </cell>
          <cell r="CC54">
            <v>1977260</v>
          </cell>
          <cell r="CD54">
            <v>954830</v>
          </cell>
          <cell r="CE54">
            <v>5621</v>
          </cell>
          <cell r="CF54">
            <v>797289</v>
          </cell>
          <cell r="CG54">
            <v>26150</v>
          </cell>
          <cell r="CH54">
            <v>0</v>
          </cell>
          <cell r="CI54">
            <v>3761150</v>
          </cell>
          <cell r="CJ54">
            <v>20202054</v>
          </cell>
          <cell r="CK54">
            <v>199350684</v>
          </cell>
          <cell r="CM54">
            <v>9588166</v>
          </cell>
          <cell r="CN54">
            <v>382824</v>
          </cell>
          <cell r="CO54">
            <v>0</v>
          </cell>
          <cell r="CP54">
            <v>0</v>
          </cell>
          <cell r="CQ54">
            <v>0</v>
          </cell>
          <cell r="CR54">
            <v>0</v>
          </cell>
          <cell r="CS54">
            <v>574475</v>
          </cell>
          <cell r="CT54">
            <v>0</v>
          </cell>
          <cell r="CV54">
            <v>0</v>
          </cell>
          <cell r="CW54">
            <v>9609313</v>
          </cell>
          <cell r="CX54">
            <v>2744376</v>
          </cell>
          <cell r="CY54">
            <v>669200</v>
          </cell>
        </row>
        <row r="55">
          <cell r="A55">
            <v>344</v>
          </cell>
          <cell r="B55">
            <v>157069700</v>
          </cell>
          <cell r="C55">
            <v>5841100</v>
          </cell>
          <cell r="D55">
            <v>12055800</v>
          </cell>
          <cell r="E55">
            <v>5220000</v>
          </cell>
          <cell r="F55">
            <v>7354200</v>
          </cell>
          <cell r="G55">
            <v>128000</v>
          </cell>
          <cell r="H55">
            <v>0</v>
          </cell>
          <cell r="I55">
            <v>3640175</v>
          </cell>
          <cell r="J55">
            <v>0</v>
          </cell>
          <cell r="K55">
            <v>0</v>
          </cell>
          <cell r="L55">
            <v>607625</v>
          </cell>
          <cell r="M55">
            <v>175000</v>
          </cell>
          <cell r="N55">
            <v>246700</v>
          </cell>
          <cell r="O55">
            <v>3643300</v>
          </cell>
          <cell r="P55">
            <v>917300</v>
          </cell>
          <cell r="Q55">
            <v>21700</v>
          </cell>
          <cell r="R55">
            <v>81300</v>
          </cell>
          <cell r="S55">
            <v>0</v>
          </cell>
          <cell r="T55">
            <v>6462900</v>
          </cell>
          <cell r="U55">
            <v>0</v>
          </cell>
          <cell r="V55">
            <v>17200</v>
          </cell>
          <cell r="W55">
            <v>437200</v>
          </cell>
          <cell r="X55">
            <v>0</v>
          </cell>
          <cell r="Y55">
            <v>0</v>
          </cell>
          <cell r="Z55">
            <v>31000</v>
          </cell>
          <cell r="AA55">
            <v>0</v>
          </cell>
          <cell r="AB55">
            <v>0</v>
          </cell>
          <cell r="AC55">
            <v>184000</v>
          </cell>
          <cell r="AD55">
            <v>375700</v>
          </cell>
          <cell r="AE55">
            <v>53900</v>
          </cell>
          <cell r="AF55">
            <v>253900</v>
          </cell>
          <cell r="AG55">
            <v>105800</v>
          </cell>
          <cell r="AH55">
            <v>10200</v>
          </cell>
          <cell r="AI55">
            <v>745100</v>
          </cell>
          <cell r="AJ55">
            <v>1881000</v>
          </cell>
          <cell r="AK55">
            <v>663200</v>
          </cell>
          <cell r="AL55">
            <v>409600</v>
          </cell>
          <cell r="AM55">
            <v>0</v>
          </cell>
          <cell r="AN55">
            <v>216800</v>
          </cell>
          <cell r="AO55">
            <v>3634100</v>
          </cell>
          <cell r="AP55">
            <v>0</v>
          </cell>
          <cell r="AQ55">
            <v>212483500</v>
          </cell>
          <cell r="AR55">
            <v>3061500</v>
          </cell>
          <cell r="AS55">
            <v>561000</v>
          </cell>
          <cell r="AT55">
            <v>2636900</v>
          </cell>
          <cell r="AU55">
            <v>459300</v>
          </cell>
          <cell r="AV55">
            <v>0</v>
          </cell>
          <cell r="AW55">
            <v>0</v>
          </cell>
          <cell r="AX55">
            <v>10100</v>
          </cell>
          <cell r="AY55">
            <v>6728800</v>
          </cell>
          <cell r="AZ55">
            <v>1530900</v>
          </cell>
          <cell r="BA55">
            <v>0</v>
          </cell>
          <cell r="BB55">
            <v>83300</v>
          </cell>
          <cell r="BC55">
            <v>7500</v>
          </cell>
          <cell r="BD55">
            <v>1621700</v>
          </cell>
          <cell r="BE55">
            <v>803800</v>
          </cell>
          <cell r="BF55">
            <v>356700</v>
          </cell>
          <cell r="BG55">
            <v>75300</v>
          </cell>
          <cell r="BH55">
            <v>89900</v>
          </cell>
          <cell r="BI55">
            <v>66400</v>
          </cell>
          <cell r="BJ55">
            <v>0</v>
          </cell>
          <cell r="BK55">
            <v>1392100</v>
          </cell>
          <cell r="BL55">
            <v>1377200</v>
          </cell>
          <cell r="BM55">
            <v>885600</v>
          </cell>
          <cell r="BN55">
            <v>1083200</v>
          </cell>
          <cell r="BO55">
            <v>672400</v>
          </cell>
          <cell r="BP55">
            <v>9500</v>
          </cell>
          <cell r="BQ55">
            <v>275600</v>
          </cell>
          <cell r="BR55">
            <v>7544400</v>
          </cell>
          <cell r="BS55">
            <v>0</v>
          </cell>
          <cell r="BT55">
            <v>10200</v>
          </cell>
          <cell r="BU55">
            <v>4000</v>
          </cell>
          <cell r="BV55">
            <v>63000</v>
          </cell>
          <cell r="BW55">
            <v>3784600</v>
          </cell>
          <cell r="BX55">
            <v>606600</v>
          </cell>
          <cell r="BY55">
            <v>68000</v>
          </cell>
          <cell r="BZ55">
            <v>81700</v>
          </cell>
          <cell r="CA55">
            <v>0</v>
          </cell>
          <cell r="CB55">
            <v>18664200</v>
          </cell>
          <cell r="CC55">
            <v>2886900</v>
          </cell>
          <cell r="CD55">
            <v>727600</v>
          </cell>
          <cell r="CE55">
            <v>5000</v>
          </cell>
          <cell r="CF55">
            <v>324900</v>
          </cell>
          <cell r="CG55">
            <v>13800</v>
          </cell>
          <cell r="CH55">
            <v>0</v>
          </cell>
          <cell r="CI55">
            <v>3958200</v>
          </cell>
          <cell r="CJ55">
            <v>22622400</v>
          </cell>
          <cell r="CK55">
            <v>235105900</v>
          </cell>
          <cell r="CM55">
            <v>14997500</v>
          </cell>
          <cell r="CN55">
            <v>529400</v>
          </cell>
          <cell r="CO55">
            <v>90000</v>
          </cell>
          <cell r="CP55">
            <v>0</v>
          </cell>
          <cell r="CQ55">
            <v>0</v>
          </cell>
          <cell r="CR55">
            <v>0</v>
          </cell>
          <cell r="CS55">
            <v>800000</v>
          </cell>
          <cell r="CT55">
            <v>0</v>
          </cell>
          <cell r="CV55">
            <v>0</v>
          </cell>
          <cell r="CW55">
            <v>15466000</v>
          </cell>
          <cell r="CX55">
            <v>3634100</v>
          </cell>
          <cell r="CY55">
            <v>266000</v>
          </cell>
        </row>
        <row r="56">
          <cell r="A56">
            <v>350</v>
          </cell>
          <cell r="B56">
            <v>135748719</v>
          </cell>
          <cell r="C56">
            <v>5096112</v>
          </cell>
          <cell r="D56">
            <v>13150506</v>
          </cell>
          <cell r="E56">
            <v>2184417</v>
          </cell>
          <cell r="F56">
            <v>5394843</v>
          </cell>
          <cell r="G56">
            <v>0</v>
          </cell>
          <cell r="H56">
            <v>0</v>
          </cell>
          <cell r="I56">
            <v>463175</v>
          </cell>
          <cell r="J56">
            <v>51422</v>
          </cell>
          <cell r="K56">
            <v>1746843</v>
          </cell>
          <cell r="L56">
            <v>4031</v>
          </cell>
          <cell r="M56">
            <v>290598</v>
          </cell>
          <cell r="N56">
            <v>-93920</v>
          </cell>
          <cell r="O56">
            <v>1615671</v>
          </cell>
          <cell r="P56">
            <v>1650672</v>
          </cell>
          <cell r="Q56">
            <v>689500</v>
          </cell>
          <cell r="R56">
            <v>536687</v>
          </cell>
          <cell r="S56">
            <v>434209</v>
          </cell>
          <cell r="T56">
            <v>2524225</v>
          </cell>
          <cell r="U56">
            <v>760780</v>
          </cell>
          <cell r="V56">
            <v>44798</v>
          </cell>
          <cell r="W56">
            <v>85100</v>
          </cell>
          <cell r="X56">
            <v>26617</v>
          </cell>
          <cell r="Y56">
            <v>5500</v>
          </cell>
          <cell r="Z56">
            <v>1059599</v>
          </cell>
          <cell r="AA56">
            <v>0</v>
          </cell>
          <cell r="AB56">
            <v>29700</v>
          </cell>
          <cell r="AC56">
            <v>268000</v>
          </cell>
          <cell r="AD56">
            <v>175552</v>
          </cell>
          <cell r="AE56">
            <v>74690</v>
          </cell>
          <cell r="AF56">
            <v>140500</v>
          </cell>
          <cell r="AG56">
            <v>57400</v>
          </cell>
          <cell r="AH56">
            <v>15700</v>
          </cell>
          <cell r="AI56">
            <v>702000</v>
          </cell>
          <cell r="AJ56">
            <v>1644885</v>
          </cell>
          <cell r="AK56">
            <v>0</v>
          </cell>
          <cell r="AL56">
            <v>0</v>
          </cell>
          <cell r="AM56">
            <v>0</v>
          </cell>
          <cell r="AN56">
            <v>498015</v>
          </cell>
          <cell r="AO56">
            <v>4530622</v>
          </cell>
          <cell r="AP56">
            <v>0</v>
          </cell>
          <cell r="AQ56">
            <v>181607168</v>
          </cell>
          <cell r="AR56">
            <v>2943700</v>
          </cell>
          <cell r="AS56">
            <v>489589</v>
          </cell>
          <cell r="AT56">
            <v>1220376</v>
          </cell>
          <cell r="AU56">
            <v>442700</v>
          </cell>
          <cell r="AV56">
            <v>0</v>
          </cell>
          <cell r="AW56">
            <v>108760</v>
          </cell>
          <cell r="AX56">
            <v>9562</v>
          </cell>
          <cell r="AY56">
            <v>5214687</v>
          </cell>
          <cell r="AZ56">
            <v>2501131</v>
          </cell>
          <cell r="BA56">
            <v>253700</v>
          </cell>
          <cell r="BB56">
            <v>0</v>
          </cell>
          <cell r="BC56">
            <v>0</v>
          </cell>
          <cell r="BD56">
            <v>2754831</v>
          </cell>
          <cell r="BE56">
            <v>371734</v>
          </cell>
          <cell r="BF56">
            <v>245135</v>
          </cell>
          <cell r="BG56">
            <v>48511</v>
          </cell>
          <cell r="BH56">
            <v>63600</v>
          </cell>
          <cell r="BI56">
            <v>64115</v>
          </cell>
          <cell r="BJ56">
            <v>0</v>
          </cell>
          <cell r="BK56">
            <v>793095</v>
          </cell>
          <cell r="BL56">
            <v>1940133</v>
          </cell>
          <cell r="BM56">
            <v>164938</v>
          </cell>
          <cell r="BN56">
            <v>811102</v>
          </cell>
          <cell r="BO56">
            <v>138364</v>
          </cell>
          <cell r="BP56">
            <v>101900</v>
          </cell>
          <cell r="BQ56">
            <v>0</v>
          </cell>
          <cell r="BR56">
            <v>4270325</v>
          </cell>
          <cell r="BS56">
            <v>26989</v>
          </cell>
          <cell r="BT56">
            <v>53763</v>
          </cell>
          <cell r="BU56">
            <v>10687</v>
          </cell>
          <cell r="BV56">
            <v>133451</v>
          </cell>
          <cell r="BW56">
            <v>2546218</v>
          </cell>
          <cell r="BX56">
            <v>282913</v>
          </cell>
          <cell r="BY56">
            <v>0</v>
          </cell>
          <cell r="BZ56">
            <v>0</v>
          </cell>
          <cell r="CA56">
            <v>189670</v>
          </cell>
          <cell r="CB56">
            <v>15162741</v>
          </cell>
          <cell r="CC56">
            <v>2008477</v>
          </cell>
          <cell r="CD56">
            <v>0</v>
          </cell>
          <cell r="CE56">
            <v>243592</v>
          </cell>
          <cell r="CF56">
            <v>253739</v>
          </cell>
          <cell r="CG56">
            <v>53201</v>
          </cell>
          <cell r="CH56">
            <v>0</v>
          </cell>
          <cell r="CI56">
            <v>2559009</v>
          </cell>
          <cell r="CJ56">
            <v>17721750</v>
          </cell>
          <cell r="CK56">
            <v>199328918</v>
          </cell>
          <cell r="CM56">
            <v>7101623</v>
          </cell>
          <cell r="CN56">
            <v>850660</v>
          </cell>
          <cell r="CO56">
            <v>0</v>
          </cell>
          <cell r="CP56">
            <v>0</v>
          </cell>
          <cell r="CQ56">
            <v>58050</v>
          </cell>
          <cell r="CR56">
            <v>0</v>
          </cell>
          <cell r="CS56">
            <v>161567</v>
          </cell>
          <cell r="CT56">
            <v>0</v>
          </cell>
          <cell r="CV56">
            <v>0</v>
          </cell>
          <cell r="CW56">
            <v>12877499</v>
          </cell>
          <cell r="CX56">
            <v>3443294</v>
          </cell>
          <cell r="CY56">
            <v>55643</v>
          </cell>
        </row>
        <row r="57">
          <cell r="A57">
            <v>351</v>
          </cell>
          <cell r="B57">
            <v>80821776.090000004</v>
          </cell>
          <cell r="C57">
            <v>3490199</v>
          </cell>
          <cell r="D57">
            <v>4349090</v>
          </cell>
          <cell r="E57">
            <v>781419</v>
          </cell>
          <cell r="F57">
            <v>3535016</v>
          </cell>
          <cell r="G57">
            <v>0</v>
          </cell>
          <cell r="H57">
            <v>0</v>
          </cell>
          <cell r="I57">
            <v>46600</v>
          </cell>
          <cell r="J57">
            <v>0</v>
          </cell>
          <cell r="K57">
            <v>0</v>
          </cell>
          <cell r="L57">
            <v>403300</v>
          </cell>
          <cell r="M57">
            <v>390548</v>
          </cell>
          <cell r="N57">
            <v>632124</v>
          </cell>
          <cell r="O57">
            <v>3548815</v>
          </cell>
          <cell r="P57">
            <v>1727100</v>
          </cell>
          <cell r="Q57">
            <v>75300</v>
          </cell>
          <cell r="R57">
            <v>157400</v>
          </cell>
          <cell r="S57">
            <v>0</v>
          </cell>
          <cell r="T57">
            <v>3036645</v>
          </cell>
          <cell r="U57">
            <v>3099700</v>
          </cell>
          <cell r="V57">
            <v>0</v>
          </cell>
          <cell r="W57">
            <v>0</v>
          </cell>
          <cell r="X57">
            <v>0</v>
          </cell>
          <cell r="Y57">
            <v>13600</v>
          </cell>
          <cell r="Z57">
            <v>0</v>
          </cell>
          <cell r="AA57">
            <v>0</v>
          </cell>
          <cell r="AB57">
            <v>0</v>
          </cell>
          <cell r="AC57">
            <v>59800</v>
          </cell>
          <cell r="AD57">
            <v>129700</v>
          </cell>
          <cell r="AE57">
            <v>0</v>
          </cell>
          <cell r="AF57">
            <v>534751</v>
          </cell>
          <cell r="AG57">
            <v>0</v>
          </cell>
          <cell r="AH57">
            <v>4200</v>
          </cell>
          <cell r="AI57">
            <v>460300</v>
          </cell>
          <cell r="AJ57">
            <v>2754991</v>
          </cell>
          <cell r="AK57">
            <v>0</v>
          </cell>
          <cell r="AL57">
            <v>50581</v>
          </cell>
          <cell r="AM57">
            <v>0</v>
          </cell>
          <cell r="AN57">
            <v>0</v>
          </cell>
          <cell r="AO57">
            <v>0</v>
          </cell>
          <cell r="AP57">
            <v>0</v>
          </cell>
          <cell r="AQ57">
            <v>110102955.09</v>
          </cell>
          <cell r="AR57">
            <v>2273900</v>
          </cell>
          <cell r="AS57">
            <v>139900</v>
          </cell>
          <cell r="AT57">
            <v>1109100</v>
          </cell>
          <cell r="AU57">
            <v>202200</v>
          </cell>
          <cell r="AV57">
            <v>0</v>
          </cell>
          <cell r="AW57">
            <v>79600</v>
          </cell>
          <cell r="AX57">
            <v>0</v>
          </cell>
          <cell r="AY57">
            <v>3804700</v>
          </cell>
          <cell r="AZ57">
            <v>1759243</v>
          </cell>
          <cell r="BA57">
            <v>0</v>
          </cell>
          <cell r="BB57">
            <v>0</v>
          </cell>
          <cell r="BC57">
            <v>0</v>
          </cell>
          <cell r="BD57">
            <v>1759243</v>
          </cell>
          <cell r="BE57">
            <v>579400</v>
          </cell>
          <cell r="BF57">
            <v>37900</v>
          </cell>
          <cell r="BG57">
            <v>90600</v>
          </cell>
          <cell r="BH57">
            <v>0</v>
          </cell>
          <cell r="BI57">
            <v>68400</v>
          </cell>
          <cell r="BJ57">
            <v>194800</v>
          </cell>
          <cell r="BK57">
            <v>971100</v>
          </cell>
          <cell r="BL57">
            <v>805650</v>
          </cell>
          <cell r="BM57">
            <v>165700</v>
          </cell>
          <cell r="BN57">
            <v>525800</v>
          </cell>
          <cell r="BO57">
            <v>43000</v>
          </cell>
          <cell r="BP57">
            <v>38000</v>
          </cell>
          <cell r="BQ57">
            <v>0</v>
          </cell>
          <cell r="BR57">
            <v>2160449</v>
          </cell>
          <cell r="BS57">
            <v>100100</v>
          </cell>
          <cell r="BT57">
            <v>0</v>
          </cell>
          <cell r="BU57">
            <v>0</v>
          </cell>
          <cell r="BV57">
            <v>0</v>
          </cell>
          <cell r="BW57">
            <v>1043900</v>
          </cell>
          <cell r="BX57">
            <v>142049</v>
          </cell>
          <cell r="BY57">
            <v>25900</v>
          </cell>
          <cell r="BZ57">
            <v>76000</v>
          </cell>
          <cell r="CA57">
            <v>0</v>
          </cell>
          <cell r="CB57">
            <v>9501142</v>
          </cell>
          <cell r="CC57">
            <v>3186268</v>
          </cell>
          <cell r="CD57">
            <v>3555457</v>
          </cell>
          <cell r="CE57">
            <v>0</v>
          </cell>
          <cell r="CF57">
            <v>278100</v>
          </cell>
          <cell r="CG57">
            <v>19100</v>
          </cell>
          <cell r="CH57">
            <v>0</v>
          </cell>
          <cell r="CI57">
            <v>7038925</v>
          </cell>
          <cell r="CJ57">
            <v>16540067</v>
          </cell>
          <cell r="CK57">
            <v>126643022.09</v>
          </cell>
          <cell r="CM57">
            <v>0</v>
          </cell>
          <cell r="CN57">
            <v>344700</v>
          </cell>
          <cell r="CO57">
            <v>0</v>
          </cell>
          <cell r="CP57">
            <v>0</v>
          </cell>
          <cell r="CQ57">
            <v>0</v>
          </cell>
          <cell r="CR57">
            <v>0</v>
          </cell>
          <cell r="CS57">
            <v>368000</v>
          </cell>
          <cell r="CT57">
            <v>0</v>
          </cell>
          <cell r="CV57">
            <v>0</v>
          </cell>
          <cell r="CW57">
            <v>7971400</v>
          </cell>
          <cell r="CX57">
            <v>2090400</v>
          </cell>
          <cell r="CY57">
            <v>45255</v>
          </cell>
        </row>
        <row r="58">
          <cell r="A58">
            <v>352</v>
          </cell>
          <cell r="B58">
            <v>213131727</v>
          </cell>
          <cell r="C58">
            <v>7472294</v>
          </cell>
          <cell r="D58">
            <v>22158714</v>
          </cell>
          <cell r="E58">
            <v>6918219</v>
          </cell>
          <cell r="F58">
            <v>6724204</v>
          </cell>
          <cell r="G58">
            <v>0</v>
          </cell>
          <cell r="H58">
            <v>0</v>
          </cell>
          <cell r="I58">
            <v>3645998</v>
          </cell>
          <cell r="J58">
            <v>2470211</v>
          </cell>
          <cell r="K58">
            <v>0</v>
          </cell>
          <cell r="L58">
            <v>0</v>
          </cell>
          <cell r="M58">
            <v>1575502</v>
          </cell>
          <cell r="N58">
            <v>891505</v>
          </cell>
          <cell r="O58">
            <v>10496812</v>
          </cell>
          <cell r="P58">
            <v>1127041</v>
          </cell>
          <cell r="Q58">
            <v>2472167</v>
          </cell>
          <cell r="R58">
            <v>1155989</v>
          </cell>
          <cell r="S58">
            <v>0</v>
          </cell>
          <cell r="T58">
            <v>1425582</v>
          </cell>
          <cell r="U58">
            <v>776397</v>
          </cell>
          <cell r="V58">
            <v>0</v>
          </cell>
          <cell r="W58">
            <v>0</v>
          </cell>
          <cell r="X58">
            <v>0</v>
          </cell>
          <cell r="Y58">
            <v>0</v>
          </cell>
          <cell r="Z58">
            <v>85585</v>
          </cell>
          <cell r="AA58">
            <v>0</v>
          </cell>
          <cell r="AB58">
            <v>0</v>
          </cell>
          <cell r="AC58">
            <v>0</v>
          </cell>
          <cell r="AD58">
            <v>1170637</v>
          </cell>
          <cell r="AE58">
            <v>95200</v>
          </cell>
          <cell r="AF58">
            <v>253830</v>
          </cell>
          <cell r="AG58">
            <v>0</v>
          </cell>
          <cell r="AH58">
            <v>15000</v>
          </cell>
          <cell r="AI58">
            <v>262674</v>
          </cell>
          <cell r="AJ58">
            <v>4914650</v>
          </cell>
          <cell r="AK58">
            <v>0</v>
          </cell>
          <cell r="AL58">
            <v>2162542</v>
          </cell>
          <cell r="AM58">
            <v>0</v>
          </cell>
          <cell r="AN58">
            <v>916938</v>
          </cell>
          <cell r="AO58">
            <v>2237677</v>
          </cell>
          <cell r="AP58">
            <v>0</v>
          </cell>
          <cell r="AQ58">
            <v>294557095</v>
          </cell>
          <cell r="AR58">
            <v>2754394</v>
          </cell>
          <cell r="AS58">
            <v>4163034</v>
          </cell>
          <cell r="AT58">
            <v>0</v>
          </cell>
          <cell r="AU58">
            <v>2303834</v>
          </cell>
          <cell r="AV58">
            <v>0</v>
          </cell>
          <cell r="AW58">
            <v>167360</v>
          </cell>
          <cell r="AX58">
            <v>0</v>
          </cell>
          <cell r="AY58">
            <v>9388622</v>
          </cell>
          <cell r="AZ58">
            <v>3294348</v>
          </cell>
          <cell r="BA58">
            <v>2633530</v>
          </cell>
          <cell r="BB58">
            <v>0</v>
          </cell>
          <cell r="BC58">
            <v>0</v>
          </cell>
          <cell r="BD58">
            <v>5927878</v>
          </cell>
          <cell r="BE58">
            <v>1092883</v>
          </cell>
          <cell r="BF58">
            <v>0</v>
          </cell>
          <cell r="BG58">
            <v>199710</v>
          </cell>
          <cell r="BH58">
            <v>0</v>
          </cell>
          <cell r="BI58">
            <v>273372</v>
          </cell>
          <cell r="BJ58">
            <v>0</v>
          </cell>
          <cell r="BK58">
            <v>1565965</v>
          </cell>
          <cell r="BL58">
            <v>3262622</v>
          </cell>
          <cell r="BM58">
            <v>819303</v>
          </cell>
          <cell r="BN58">
            <v>1677850</v>
          </cell>
          <cell r="BO58">
            <v>52068</v>
          </cell>
          <cell r="BP58">
            <v>132750</v>
          </cell>
          <cell r="BQ58">
            <v>513617</v>
          </cell>
          <cell r="BR58">
            <v>11078808</v>
          </cell>
          <cell r="BS58">
            <v>75675</v>
          </cell>
          <cell r="BT58">
            <v>711400</v>
          </cell>
          <cell r="BU58">
            <v>0</v>
          </cell>
          <cell r="BV58">
            <v>521178</v>
          </cell>
          <cell r="BW58">
            <v>6237247</v>
          </cell>
          <cell r="BX58">
            <v>0</v>
          </cell>
          <cell r="BY58">
            <v>337720</v>
          </cell>
          <cell r="BZ58">
            <v>0</v>
          </cell>
          <cell r="CA58">
            <v>0</v>
          </cell>
          <cell r="CB58">
            <v>31223895</v>
          </cell>
          <cell r="CC58">
            <v>5686732</v>
          </cell>
          <cell r="CD58">
            <v>11559210</v>
          </cell>
          <cell r="CE58">
            <v>44792</v>
          </cell>
          <cell r="CF58">
            <v>483621</v>
          </cell>
          <cell r="CG58">
            <v>1120493</v>
          </cell>
          <cell r="CH58">
            <v>0</v>
          </cell>
          <cell r="CI58">
            <v>18894848</v>
          </cell>
          <cell r="CJ58">
            <v>50118743</v>
          </cell>
          <cell r="CK58">
            <v>344675838</v>
          </cell>
          <cell r="CM58">
            <v>4055838</v>
          </cell>
          <cell r="CN58">
            <v>0</v>
          </cell>
          <cell r="CO58">
            <v>1738702</v>
          </cell>
          <cell r="CP58">
            <v>0</v>
          </cell>
          <cell r="CQ58">
            <v>0</v>
          </cell>
          <cell r="CR58">
            <v>0</v>
          </cell>
          <cell r="CS58">
            <v>0</v>
          </cell>
          <cell r="CT58">
            <v>0</v>
          </cell>
          <cell r="CV58">
            <v>0</v>
          </cell>
          <cell r="CW58">
            <v>40593000</v>
          </cell>
          <cell r="CX58">
            <v>4973736</v>
          </cell>
          <cell r="CY58">
            <v>0</v>
          </cell>
        </row>
        <row r="59">
          <cell r="A59">
            <v>353</v>
          </cell>
          <cell r="B59">
            <v>119183780</v>
          </cell>
          <cell r="C59">
            <v>4712235</v>
          </cell>
          <cell r="D59">
            <v>11960158</v>
          </cell>
          <cell r="E59">
            <v>3145802</v>
          </cell>
          <cell r="F59">
            <v>4636067</v>
          </cell>
          <cell r="G59">
            <v>0</v>
          </cell>
          <cell r="H59">
            <v>350000</v>
          </cell>
          <cell r="I59">
            <v>2245700</v>
          </cell>
          <cell r="J59">
            <v>80080</v>
          </cell>
          <cell r="K59">
            <v>486438</v>
          </cell>
          <cell r="L59">
            <v>456751</v>
          </cell>
          <cell r="M59">
            <v>385489</v>
          </cell>
          <cell r="N59">
            <v>322070</v>
          </cell>
          <cell r="O59">
            <v>1126720</v>
          </cell>
          <cell r="P59">
            <v>1016890</v>
          </cell>
          <cell r="Q59">
            <v>1239990</v>
          </cell>
          <cell r="R59">
            <v>200935</v>
          </cell>
          <cell r="S59">
            <v>0</v>
          </cell>
          <cell r="T59">
            <v>3439620</v>
          </cell>
          <cell r="U59">
            <v>2005000</v>
          </cell>
          <cell r="V59">
            <v>52950</v>
          </cell>
          <cell r="W59">
            <v>343510</v>
          </cell>
          <cell r="X59">
            <v>153490</v>
          </cell>
          <cell r="Y59">
            <v>0</v>
          </cell>
          <cell r="Z59">
            <v>1365120</v>
          </cell>
          <cell r="AA59">
            <v>53660</v>
          </cell>
          <cell r="AB59">
            <v>30000</v>
          </cell>
          <cell r="AC59">
            <v>0</v>
          </cell>
          <cell r="AD59">
            <v>190576</v>
          </cell>
          <cell r="AE59">
            <v>109600</v>
          </cell>
          <cell r="AF59">
            <v>478610</v>
          </cell>
          <cell r="AG59">
            <v>146440</v>
          </cell>
          <cell r="AH59">
            <v>26230</v>
          </cell>
          <cell r="AI59">
            <v>121670</v>
          </cell>
          <cell r="AJ59">
            <v>1433792</v>
          </cell>
          <cell r="AK59">
            <v>61990</v>
          </cell>
          <cell r="AL59">
            <v>249876</v>
          </cell>
          <cell r="AM59">
            <v>0</v>
          </cell>
          <cell r="AN59">
            <v>180640</v>
          </cell>
          <cell r="AO59">
            <v>3254167</v>
          </cell>
          <cell r="AP59">
            <v>0</v>
          </cell>
          <cell r="AQ59">
            <v>165246046</v>
          </cell>
          <cell r="AR59">
            <v>2964180</v>
          </cell>
          <cell r="AS59">
            <v>1042380</v>
          </cell>
          <cell r="AT59">
            <v>615500</v>
          </cell>
          <cell r="AU59">
            <v>0</v>
          </cell>
          <cell r="AV59">
            <v>0</v>
          </cell>
          <cell r="AW59">
            <v>0</v>
          </cell>
          <cell r="AX59">
            <v>0</v>
          </cell>
          <cell r="AY59">
            <v>4622060</v>
          </cell>
          <cell r="AZ59">
            <v>1590315</v>
          </cell>
          <cell r="BA59">
            <v>903612</v>
          </cell>
          <cell r="BB59">
            <v>64330</v>
          </cell>
          <cell r="BC59">
            <v>0</v>
          </cell>
          <cell r="BD59">
            <v>2558257</v>
          </cell>
          <cell r="BE59">
            <v>594016</v>
          </cell>
          <cell r="BF59">
            <v>386460</v>
          </cell>
          <cell r="BG59">
            <v>102840</v>
          </cell>
          <cell r="BH59">
            <v>51640</v>
          </cell>
          <cell r="BI59">
            <v>65080</v>
          </cell>
          <cell r="BJ59">
            <v>146883</v>
          </cell>
          <cell r="BK59">
            <v>1346919</v>
          </cell>
          <cell r="BL59">
            <v>1381530</v>
          </cell>
          <cell r="BM59">
            <v>669230</v>
          </cell>
          <cell r="BN59">
            <v>366980</v>
          </cell>
          <cell r="BO59">
            <v>206290</v>
          </cell>
          <cell r="BP59">
            <v>276510</v>
          </cell>
          <cell r="BQ59">
            <v>341760</v>
          </cell>
          <cell r="BR59">
            <v>3857185</v>
          </cell>
          <cell r="BS59">
            <v>0</v>
          </cell>
          <cell r="BT59">
            <v>11631</v>
          </cell>
          <cell r="BU59">
            <v>0</v>
          </cell>
          <cell r="BV59">
            <v>54810</v>
          </cell>
          <cell r="BW59">
            <v>1725693</v>
          </cell>
          <cell r="BX59">
            <v>137774</v>
          </cell>
          <cell r="BY59">
            <v>66507</v>
          </cell>
          <cell r="BZ59">
            <v>0</v>
          </cell>
          <cell r="CA59">
            <v>248150</v>
          </cell>
          <cell r="CB59">
            <v>14014101</v>
          </cell>
          <cell r="CC59">
            <v>2854130</v>
          </cell>
          <cell r="CD59">
            <v>4607430</v>
          </cell>
          <cell r="CE59">
            <v>323130</v>
          </cell>
          <cell r="CF59">
            <v>158880</v>
          </cell>
          <cell r="CG59">
            <v>0</v>
          </cell>
          <cell r="CH59">
            <v>502240</v>
          </cell>
          <cell r="CI59">
            <v>8445810</v>
          </cell>
          <cell r="CJ59">
            <v>22459911</v>
          </cell>
          <cell r="CK59">
            <v>187705957</v>
          </cell>
          <cell r="CM59">
            <v>3349915</v>
          </cell>
          <cell r="CN59">
            <v>1285053</v>
          </cell>
          <cell r="CO59">
            <v>0</v>
          </cell>
          <cell r="CP59">
            <v>0</v>
          </cell>
          <cell r="CQ59">
            <v>0</v>
          </cell>
          <cell r="CR59">
            <v>0</v>
          </cell>
          <cell r="CS59">
            <v>0</v>
          </cell>
          <cell r="CT59">
            <v>0</v>
          </cell>
          <cell r="CV59">
            <v>0</v>
          </cell>
          <cell r="CW59">
            <v>13649487</v>
          </cell>
          <cell r="CX59">
            <v>3098854</v>
          </cell>
          <cell r="CY59">
            <v>0</v>
          </cell>
        </row>
        <row r="60">
          <cell r="A60">
            <v>354</v>
          </cell>
          <cell r="B60">
            <v>107732900</v>
          </cell>
          <cell r="C60">
            <v>4012255</v>
          </cell>
          <cell r="D60">
            <v>9554476</v>
          </cell>
          <cell r="E60">
            <v>3319130</v>
          </cell>
          <cell r="F60">
            <v>4163026</v>
          </cell>
          <cell r="G60">
            <v>0</v>
          </cell>
          <cell r="H60">
            <v>0</v>
          </cell>
          <cell r="I60">
            <v>358670</v>
          </cell>
          <cell r="J60">
            <v>161597</v>
          </cell>
          <cell r="K60">
            <v>1708174</v>
          </cell>
          <cell r="L60">
            <v>232900</v>
          </cell>
          <cell r="M60">
            <v>57960</v>
          </cell>
          <cell r="N60">
            <v>569941</v>
          </cell>
          <cell r="O60">
            <v>1563144</v>
          </cell>
          <cell r="P60">
            <v>1694836</v>
          </cell>
          <cell r="Q60">
            <v>298981</v>
          </cell>
          <cell r="R60">
            <v>107076</v>
          </cell>
          <cell r="S60">
            <v>53000</v>
          </cell>
          <cell r="T60">
            <v>2822119</v>
          </cell>
          <cell r="U60">
            <v>29000</v>
          </cell>
          <cell r="V60">
            <v>121301</v>
          </cell>
          <cell r="W60">
            <v>205170</v>
          </cell>
          <cell r="X60">
            <v>0</v>
          </cell>
          <cell r="Y60">
            <v>0</v>
          </cell>
          <cell r="Z60">
            <v>866780</v>
          </cell>
          <cell r="AA60">
            <v>0</v>
          </cell>
          <cell r="AB60">
            <v>0</v>
          </cell>
          <cell r="AC60">
            <v>0</v>
          </cell>
          <cell r="AD60">
            <v>149081</v>
          </cell>
          <cell r="AE60">
            <v>197129</v>
          </cell>
          <cell r="AF60">
            <v>341539</v>
          </cell>
          <cell r="AG60">
            <v>0</v>
          </cell>
          <cell r="AH60">
            <v>18953</v>
          </cell>
          <cell r="AI60">
            <v>433902</v>
          </cell>
          <cell r="AJ60">
            <v>1261816</v>
          </cell>
          <cell r="AK60">
            <v>825300</v>
          </cell>
          <cell r="AL60">
            <v>350161</v>
          </cell>
          <cell r="AM60">
            <v>0</v>
          </cell>
          <cell r="AN60">
            <v>236772</v>
          </cell>
          <cell r="AO60">
            <v>1534707</v>
          </cell>
          <cell r="AP60">
            <v>0</v>
          </cell>
          <cell r="AQ60">
            <v>144981796</v>
          </cell>
          <cell r="AR60">
            <v>2603741</v>
          </cell>
          <cell r="AS60">
            <v>551019</v>
          </cell>
          <cell r="AT60">
            <v>1123697</v>
          </cell>
          <cell r="AU60">
            <v>163722</v>
          </cell>
          <cell r="AV60">
            <v>0</v>
          </cell>
          <cell r="AW60">
            <v>94620</v>
          </cell>
          <cell r="AX60">
            <v>56900</v>
          </cell>
          <cell r="AY60">
            <v>4593699</v>
          </cell>
          <cell r="AZ60">
            <v>2148923</v>
          </cell>
          <cell r="BA60">
            <v>8915775</v>
          </cell>
          <cell r="BB60">
            <v>29264</v>
          </cell>
          <cell r="BC60">
            <v>0</v>
          </cell>
          <cell r="BD60">
            <v>11093962</v>
          </cell>
          <cell r="BE60">
            <v>544380</v>
          </cell>
          <cell r="BF60">
            <v>308139</v>
          </cell>
          <cell r="BG60">
            <v>49404</v>
          </cell>
          <cell r="BH60">
            <v>48000</v>
          </cell>
          <cell r="BI60">
            <v>41600</v>
          </cell>
          <cell r="BJ60">
            <v>99114</v>
          </cell>
          <cell r="BK60">
            <v>1090637</v>
          </cell>
          <cell r="BL60">
            <v>1156088</v>
          </cell>
          <cell r="BM60">
            <v>435290</v>
          </cell>
          <cell r="BN60">
            <v>473581</v>
          </cell>
          <cell r="BO60">
            <v>254168</v>
          </cell>
          <cell r="BP60">
            <v>88233</v>
          </cell>
          <cell r="BQ60">
            <v>0</v>
          </cell>
          <cell r="BR60">
            <v>3838309</v>
          </cell>
          <cell r="BS60">
            <v>117090</v>
          </cell>
          <cell r="BT60">
            <v>29748</v>
          </cell>
          <cell r="BU60">
            <v>20357</v>
          </cell>
          <cell r="BV60">
            <v>212985</v>
          </cell>
          <cell r="BW60">
            <v>1786932</v>
          </cell>
          <cell r="BX60">
            <v>316322</v>
          </cell>
          <cell r="BY60">
            <v>103603</v>
          </cell>
          <cell r="BZ60">
            <v>0</v>
          </cell>
          <cell r="CA60">
            <v>21690</v>
          </cell>
          <cell r="CB60">
            <v>21794385</v>
          </cell>
          <cell r="CC60">
            <v>2292971</v>
          </cell>
          <cell r="CD60">
            <v>5343951</v>
          </cell>
          <cell r="CE60">
            <v>6061</v>
          </cell>
          <cell r="CF60">
            <v>164145</v>
          </cell>
          <cell r="CG60">
            <v>0</v>
          </cell>
          <cell r="CH60">
            <v>0</v>
          </cell>
          <cell r="CI60">
            <v>7807128</v>
          </cell>
          <cell r="CJ60">
            <v>29601513</v>
          </cell>
          <cell r="CK60">
            <v>174583309</v>
          </cell>
          <cell r="CM60">
            <v>3204429</v>
          </cell>
          <cell r="CN60">
            <v>538314</v>
          </cell>
          <cell r="CO60">
            <v>80967</v>
          </cell>
          <cell r="CP60">
            <v>0</v>
          </cell>
          <cell r="CQ60">
            <v>0</v>
          </cell>
          <cell r="CR60">
            <v>0</v>
          </cell>
          <cell r="CS60">
            <v>127651</v>
          </cell>
          <cell r="CT60">
            <v>0</v>
          </cell>
          <cell r="CV60">
            <v>0</v>
          </cell>
          <cell r="CW60">
            <v>11440000</v>
          </cell>
          <cell r="CX60">
            <v>2527246</v>
          </cell>
          <cell r="CY60">
            <v>56274</v>
          </cell>
        </row>
        <row r="61">
          <cell r="A61">
            <v>355</v>
          </cell>
          <cell r="B61">
            <v>99142998</v>
          </cell>
          <cell r="C61">
            <v>4079330</v>
          </cell>
          <cell r="D61">
            <v>7659165</v>
          </cell>
          <cell r="E61">
            <v>4711739</v>
          </cell>
          <cell r="F61">
            <v>3969611</v>
          </cell>
          <cell r="G61">
            <v>0</v>
          </cell>
          <cell r="H61">
            <v>646445</v>
          </cell>
          <cell r="I61">
            <v>189062</v>
          </cell>
          <cell r="J61">
            <v>244589</v>
          </cell>
          <cell r="K61">
            <v>1067514</v>
          </cell>
          <cell r="L61">
            <v>226974</v>
          </cell>
          <cell r="M61">
            <v>40258</v>
          </cell>
          <cell r="N61">
            <v>986340</v>
          </cell>
          <cell r="O61">
            <v>3285399</v>
          </cell>
          <cell r="P61">
            <v>2928506</v>
          </cell>
          <cell r="Q61">
            <v>184286</v>
          </cell>
          <cell r="R61">
            <v>475428</v>
          </cell>
          <cell r="S61">
            <v>0</v>
          </cell>
          <cell r="T61">
            <v>6485247</v>
          </cell>
          <cell r="U61">
            <v>0</v>
          </cell>
          <cell r="V61">
            <v>0</v>
          </cell>
          <cell r="W61">
            <v>2290</v>
          </cell>
          <cell r="X61">
            <v>0</v>
          </cell>
          <cell r="Y61">
            <v>0</v>
          </cell>
          <cell r="Z61">
            <v>0</v>
          </cell>
          <cell r="AA61">
            <v>0</v>
          </cell>
          <cell r="AB61">
            <v>58615</v>
          </cell>
          <cell r="AC61">
            <v>6822</v>
          </cell>
          <cell r="AD61">
            <v>157617</v>
          </cell>
          <cell r="AE61">
            <v>0</v>
          </cell>
          <cell r="AF61">
            <v>329472</v>
          </cell>
          <cell r="AG61">
            <v>109082</v>
          </cell>
          <cell r="AH61">
            <v>64413</v>
          </cell>
          <cell r="AI61">
            <v>415691</v>
          </cell>
          <cell r="AJ61">
            <v>3902099</v>
          </cell>
          <cell r="AK61">
            <v>0</v>
          </cell>
          <cell r="AL61">
            <v>0</v>
          </cell>
          <cell r="AM61">
            <v>0</v>
          </cell>
          <cell r="AN61">
            <v>187738</v>
          </cell>
          <cell r="AO61">
            <v>1044164</v>
          </cell>
          <cell r="AP61">
            <v>0</v>
          </cell>
          <cell r="AQ61">
            <v>142600894</v>
          </cell>
          <cell r="AR61">
            <v>1942824</v>
          </cell>
          <cell r="AS61">
            <v>2328848</v>
          </cell>
          <cell r="AT61">
            <v>0</v>
          </cell>
          <cell r="AU61">
            <v>12835</v>
          </cell>
          <cell r="AV61">
            <v>13360</v>
          </cell>
          <cell r="AW61">
            <v>22836</v>
          </cell>
          <cell r="AX61">
            <v>256332</v>
          </cell>
          <cell r="AY61">
            <v>4577035</v>
          </cell>
          <cell r="AZ61">
            <v>0</v>
          </cell>
          <cell r="BA61">
            <v>0</v>
          </cell>
          <cell r="BB61">
            <v>7102</v>
          </cell>
          <cell r="BC61">
            <v>3811</v>
          </cell>
          <cell r="BD61">
            <v>10913</v>
          </cell>
          <cell r="BE61">
            <v>669287</v>
          </cell>
          <cell r="BF61">
            <v>317596</v>
          </cell>
          <cell r="BG61">
            <v>12640</v>
          </cell>
          <cell r="BH61">
            <v>22583</v>
          </cell>
          <cell r="BI61">
            <v>74911</v>
          </cell>
          <cell r="BJ61">
            <v>95402</v>
          </cell>
          <cell r="BK61">
            <v>1192419</v>
          </cell>
          <cell r="BL61">
            <v>840453</v>
          </cell>
          <cell r="BM61">
            <v>602218</v>
          </cell>
          <cell r="BN61">
            <v>811153</v>
          </cell>
          <cell r="BO61">
            <v>817025</v>
          </cell>
          <cell r="BP61">
            <v>84888</v>
          </cell>
          <cell r="BQ61">
            <v>413199</v>
          </cell>
          <cell r="BR61">
            <v>5402644</v>
          </cell>
          <cell r="BS61">
            <v>0</v>
          </cell>
          <cell r="BT61">
            <v>89032</v>
          </cell>
          <cell r="BU61">
            <v>5127</v>
          </cell>
          <cell r="BV61">
            <v>14421</v>
          </cell>
          <cell r="BW61">
            <v>2306875</v>
          </cell>
          <cell r="BX61">
            <v>61036</v>
          </cell>
          <cell r="BY61">
            <v>197670</v>
          </cell>
          <cell r="BZ61">
            <v>0</v>
          </cell>
          <cell r="CA61">
            <v>0</v>
          </cell>
          <cell r="CB61">
            <v>12023464</v>
          </cell>
          <cell r="CC61">
            <v>2309309</v>
          </cell>
          <cell r="CD61">
            <v>1591473</v>
          </cell>
          <cell r="CE61">
            <v>22252</v>
          </cell>
          <cell r="CF61">
            <v>156133</v>
          </cell>
          <cell r="CG61">
            <v>0</v>
          </cell>
          <cell r="CH61">
            <v>0</v>
          </cell>
          <cell r="CI61">
            <v>4079167</v>
          </cell>
          <cell r="CJ61">
            <v>16102631</v>
          </cell>
          <cell r="CK61">
            <v>158703525</v>
          </cell>
          <cell r="CM61">
            <v>0</v>
          </cell>
          <cell r="CN61">
            <v>390623</v>
          </cell>
          <cell r="CO61">
            <v>0</v>
          </cell>
          <cell r="CP61">
            <v>0</v>
          </cell>
          <cell r="CQ61">
            <v>0</v>
          </cell>
          <cell r="CR61">
            <v>0</v>
          </cell>
          <cell r="CS61">
            <v>429559</v>
          </cell>
          <cell r="CT61">
            <v>0</v>
          </cell>
          <cell r="CV61">
            <v>0</v>
          </cell>
          <cell r="CW61">
            <v>14235579</v>
          </cell>
          <cell r="CX61">
            <v>2688345</v>
          </cell>
          <cell r="CY61">
            <v>0</v>
          </cell>
        </row>
        <row r="62">
          <cell r="A62">
            <v>356</v>
          </cell>
          <cell r="B62">
            <v>115340766.73999999</v>
          </cell>
          <cell r="C62">
            <v>4745888</v>
          </cell>
          <cell r="D62">
            <v>5506192.6399999997</v>
          </cell>
          <cell r="E62">
            <v>736051.23</v>
          </cell>
          <cell r="F62">
            <v>4698424</v>
          </cell>
          <cell r="G62">
            <v>0</v>
          </cell>
          <cell r="H62">
            <v>506193</v>
          </cell>
          <cell r="I62">
            <v>1473375</v>
          </cell>
          <cell r="J62">
            <v>0</v>
          </cell>
          <cell r="K62">
            <v>2011494</v>
          </cell>
          <cell r="L62">
            <v>1059735</v>
          </cell>
          <cell r="M62">
            <v>664217</v>
          </cell>
          <cell r="N62">
            <v>484106</v>
          </cell>
          <cell r="O62">
            <v>3339073</v>
          </cell>
          <cell r="P62">
            <v>2180329</v>
          </cell>
          <cell r="Q62">
            <v>750456</v>
          </cell>
          <cell r="R62">
            <v>181619</v>
          </cell>
          <cell r="S62">
            <v>0</v>
          </cell>
          <cell r="T62">
            <v>2097977</v>
          </cell>
          <cell r="U62">
            <v>0</v>
          </cell>
          <cell r="V62">
            <v>54804</v>
          </cell>
          <cell r="W62">
            <v>55000</v>
          </cell>
          <cell r="X62">
            <v>0</v>
          </cell>
          <cell r="Y62">
            <v>0</v>
          </cell>
          <cell r="Z62">
            <v>0</v>
          </cell>
          <cell r="AA62">
            <v>0</v>
          </cell>
          <cell r="AB62">
            <v>0</v>
          </cell>
          <cell r="AC62">
            <v>0</v>
          </cell>
          <cell r="AD62">
            <v>361285</v>
          </cell>
          <cell r="AE62">
            <v>68616</v>
          </cell>
          <cell r="AF62">
            <v>814770</v>
          </cell>
          <cell r="AG62">
            <v>118455</v>
          </cell>
          <cell r="AH62">
            <v>5204</v>
          </cell>
          <cell r="AI62">
            <v>617353</v>
          </cell>
          <cell r="AJ62">
            <v>3866933</v>
          </cell>
          <cell r="AK62">
            <v>0</v>
          </cell>
          <cell r="AL62">
            <v>323376</v>
          </cell>
          <cell r="AM62">
            <v>0</v>
          </cell>
          <cell r="AN62">
            <v>446576</v>
          </cell>
          <cell r="AO62">
            <v>3213329</v>
          </cell>
          <cell r="AP62">
            <v>0</v>
          </cell>
          <cell r="AQ62">
            <v>155721597.62</v>
          </cell>
          <cell r="AR62">
            <v>3520199</v>
          </cell>
          <cell r="AS62">
            <v>267365</v>
          </cell>
          <cell r="AT62">
            <v>701106</v>
          </cell>
          <cell r="AU62">
            <v>96582</v>
          </cell>
          <cell r="AV62">
            <v>0</v>
          </cell>
          <cell r="AW62">
            <v>0</v>
          </cell>
          <cell r="AX62">
            <v>195362</v>
          </cell>
          <cell r="AY62">
            <v>4780614</v>
          </cell>
          <cell r="AZ62">
            <v>1104068</v>
          </cell>
          <cell r="BA62">
            <v>0</v>
          </cell>
          <cell r="BB62">
            <v>0</v>
          </cell>
          <cell r="BC62">
            <v>0</v>
          </cell>
          <cell r="BD62">
            <v>1104068</v>
          </cell>
          <cell r="BE62">
            <v>515166</v>
          </cell>
          <cell r="BF62">
            <v>339082</v>
          </cell>
          <cell r="BG62">
            <v>37189</v>
          </cell>
          <cell r="BH62">
            <v>0</v>
          </cell>
          <cell r="BI62">
            <v>77379</v>
          </cell>
          <cell r="BJ62">
            <v>102201</v>
          </cell>
          <cell r="BK62">
            <v>1071017</v>
          </cell>
          <cell r="BL62">
            <v>922895</v>
          </cell>
          <cell r="BM62">
            <v>426979</v>
          </cell>
          <cell r="BN62">
            <v>575427</v>
          </cell>
          <cell r="BO62">
            <v>780921</v>
          </cell>
          <cell r="BP62">
            <v>0</v>
          </cell>
          <cell r="BQ62">
            <v>0</v>
          </cell>
          <cell r="BR62">
            <v>4641363</v>
          </cell>
          <cell r="BS62">
            <v>125169</v>
          </cell>
          <cell r="BT62">
            <v>54803</v>
          </cell>
          <cell r="BU62">
            <v>16717</v>
          </cell>
          <cell r="BV62">
            <v>45318</v>
          </cell>
          <cell r="BW62">
            <v>2507100</v>
          </cell>
          <cell r="BX62">
            <v>0</v>
          </cell>
          <cell r="BY62">
            <v>108929</v>
          </cell>
          <cell r="BZ62">
            <v>0</v>
          </cell>
          <cell r="CA62">
            <v>0</v>
          </cell>
          <cell r="CB62">
            <v>12519957</v>
          </cell>
          <cell r="CC62">
            <v>2394718</v>
          </cell>
          <cell r="CD62">
            <v>2785416</v>
          </cell>
          <cell r="CE62">
            <v>124183</v>
          </cell>
          <cell r="CF62">
            <v>125398</v>
          </cell>
          <cell r="CG62">
            <v>0</v>
          </cell>
          <cell r="CH62">
            <v>0</v>
          </cell>
          <cell r="CI62">
            <v>5429715</v>
          </cell>
          <cell r="CJ62">
            <v>17949672</v>
          </cell>
          <cell r="CK62">
            <v>173671269.62</v>
          </cell>
          <cell r="CM62">
            <v>0</v>
          </cell>
          <cell r="CN62">
            <v>367775</v>
          </cell>
          <cell r="CO62">
            <v>0</v>
          </cell>
          <cell r="CP62">
            <v>0</v>
          </cell>
          <cell r="CQ62">
            <v>0</v>
          </cell>
          <cell r="CR62">
            <v>0</v>
          </cell>
          <cell r="CS62">
            <v>244852</v>
          </cell>
          <cell r="CT62">
            <v>0</v>
          </cell>
          <cell r="CV62">
            <v>0</v>
          </cell>
          <cell r="CW62">
            <v>4586479</v>
          </cell>
          <cell r="CX62">
            <v>3213330</v>
          </cell>
          <cell r="CY62">
            <v>0</v>
          </cell>
        </row>
        <row r="63">
          <cell r="A63">
            <v>357</v>
          </cell>
          <cell r="B63">
            <v>104200000.28</v>
          </cell>
          <cell r="C63">
            <v>4385080</v>
          </cell>
          <cell r="D63">
            <v>7438110</v>
          </cell>
          <cell r="E63">
            <v>873490</v>
          </cell>
          <cell r="F63">
            <v>4088150</v>
          </cell>
          <cell r="G63">
            <v>0</v>
          </cell>
          <cell r="H63">
            <v>500000</v>
          </cell>
          <cell r="I63">
            <v>1021990</v>
          </cell>
          <cell r="J63">
            <v>200000</v>
          </cell>
          <cell r="K63">
            <v>50000</v>
          </cell>
          <cell r="L63">
            <v>450000</v>
          </cell>
          <cell r="M63">
            <v>500000</v>
          </cell>
          <cell r="N63">
            <v>833770</v>
          </cell>
          <cell r="O63">
            <v>939400</v>
          </cell>
          <cell r="P63">
            <v>1104380</v>
          </cell>
          <cell r="Q63">
            <v>287780</v>
          </cell>
          <cell r="R63">
            <v>467480</v>
          </cell>
          <cell r="S63">
            <v>0</v>
          </cell>
          <cell r="T63">
            <v>3604490</v>
          </cell>
          <cell r="U63">
            <v>3464900</v>
          </cell>
          <cell r="V63">
            <v>25000</v>
          </cell>
          <cell r="W63">
            <v>75000</v>
          </cell>
          <cell r="X63">
            <v>216000</v>
          </cell>
          <cell r="Y63">
            <v>0</v>
          </cell>
          <cell r="Z63">
            <v>770290</v>
          </cell>
          <cell r="AA63">
            <v>0</v>
          </cell>
          <cell r="AB63">
            <v>28050</v>
          </cell>
          <cell r="AC63">
            <v>232270</v>
          </cell>
          <cell r="AD63">
            <v>146430</v>
          </cell>
          <cell r="AE63">
            <v>34690</v>
          </cell>
          <cell r="AF63">
            <v>514900</v>
          </cell>
          <cell r="AG63">
            <v>124910</v>
          </cell>
          <cell r="AH63">
            <v>10000</v>
          </cell>
          <cell r="AI63">
            <v>758170</v>
          </cell>
          <cell r="AJ63">
            <v>4050020</v>
          </cell>
          <cell r="AK63">
            <v>0</v>
          </cell>
          <cell r="AL63">
            <v>118330</v>
          </cell>
          <cell r="AM63">
            <v>0</v>
          </cell>
          <cell r="AN63">
            <v>227790</v>
          </cell>
          <cell r="AO63">
            <v>1693350</v>
          </cell>
          <cell r="AP63">
            <v>0</v>
          </cell>
          <cell r="AQ63">
            <v>143434220.28</v>
          </cell>
          <cell r="AR63">
            <v>2818380</v>
          </cell>
          <cell r="AS63">
            <v>270600</v>
          </cell>
          <cell r="AT63">
            <v>1619210</v>
          </cell>
          <cell r="AU63">
            <v>187350</v>
          </cell>
          <cell r="AV63">
            <v>0</v>
          </cell>
          <cell r="AW63">
            <v>115400</v>
          </cell>
          <cell r="AX63">
            <v>10000</v>
          </cell>
          <cell r="AY63">
            <v>5020940</v>
          </cell>
          <cell r="AZ63">
            <v>1609170</v>
          </cell>
          <cell r="BA63">
            <v>0</v>
          </cell>
          <cell r="BB63">
            <v>0</v>
          </cell>
          <cell r="BC63">
            <v>0</v>
          </cell>
          <cell r="BD63">
            <v>1609170</v>
          </cell>
          <cell r="BE63">
            <v>551660</v>
          </cell>
          <cell r="BF63">
            <v>335090</v>
          </cell>
          <cell r="BG63">
            <v>0</v>
          </cell>
          <cell r="BH63">
            <v>0</v>
          </cell>
          <cell r="BI63">
            <v>62340</v>
          </cell>
          <cell r="BJ63">
            <v>30000</v>
          </cell>
          <cell r="BK63">
            <v>979090</v>
          </cell>
          <cell r="BL63">
            <v>3454420</v>
          </cell>
          <cell r="BM63">
            <v>302090</v>
          </cell>
          <cell r="BN63">
            <v>653030</v>
          </cell>
          <cell r="BO63">
            <v>0</v>
          </cell>
          <cell r="BP63">
            <v>0</v>
          </cell>
          <cell r="BQ63">
            <v>0</v>
          </cell>
          <cell r="BR63">
            <v>2802050</v>
          </cell>
          <cell r="BS63">
            <v>100020</v>
          </cell>
          <cell r="BT63">
            <v>0</v>
          </cell>
          <cell r="BU63">
            <v>30000</v>
          </cell>
          <cell r="BV63">
            <v>335520</v>
          </cell>
          <cell r="BW63">
            <v>1361390</v>
          </cell>
          <cell r="BX63">
            <v>0</v>
          </cell>
          <cell r="BY63">
            <v>20000</v>
          </cell>
          <cell r="BZ63">
            <v>0</v>
          </cell>
          <cell r="CA63">
            <v>0</v>
          </cell>
          <cell r="CB63">
            <v>13865670</v>
          </cell>
          <cell r="CC63">
            <v>2358960</v>
          </cell>
          <cell r="CD63">
            <v>1406810</v>
          </cell>
          <cell r="CE63">
            <v>134190</v>
          </cell>
          <cell r="CF63">
            <v>0</v>
          </cell>
          <cell r="CG63">
            <v>0</v>
          </cell>
          <cell r="CH63">
            <v>0</v>
          </cell>
          <cell r="CI63">
            <v>3899960</v>
          </cell>
          <cell r="CJ63">
            <v>17765630</v>
          </cell>
          <cell r="CK63">
            <v>161199850.28</v>
          </cell>
          <cell r="CM63">
            <v>1419144</v>
          </cell>
          <cell r="CN63">
            <v>0</v>
          </cell>
          <cell r="CO63">
            <v>405856</v>
          </cell>
          <cell r="CP63">
            <v>0</v>
          </cell>
          <cell r="CQ63">
            <v>0</v>
          </cell>
          <cell r="CR63">
            <v>0</v>
          </cell>
          <cell r="CS63">
            <v>0</v>
          </cell>
          <cell r="CT63">
            <v>0</v>
          </cell>
          <cell r="CV63">
            <v>0</v>
          </cell>
          <cell r="CW63">
            <v>16182000</v>
          </cell>
          <cell r="CX63">
            <v>1184800</v>
          </cell>
          <cell r="CY63">
            <v>1545590</v>
          </cell>
        </row>
        <row r="64">
          <cell r="A64">
            <v>358</v>
          </cell>
          <cell r="B64">
            <v>101576040</v>
          </cell>
          <cell r="C64">
            <v>4309971</v>
          </cell>
          <cell r="D64">
            <v>6576605</v>
          </cell>
          <cell r="E64">
            <v>613916</v>
          </cell>
          <cell r="F64">
            <v>4294294</v>
          </cell>
          <cell r="G64">
            <v>0</v>
          </cell>
          <cell r="H64">
            <v>0</v>
          </cell>
          <cell r="I64">
            <v>1658056</v>
          </cell>
          <cell r="J64">
            <v>979219</v>
          </cell>
          <cell r="K64">
            <v>2067932</v>
          </cell>
          <cell r="L64">
            <v>0</v>
          </cell>
          <cell r="M64">
            <v>0</v>
          </cell>
          <cell r="N64">
            <v>538297</v>
          </cell>
          <cell r="O64">
            <v>3461629</v>
          </cell>
          <cell r="P64">
            <v>550543</v>
          </cell>
          <cell r="Q64">
            <v>721065</v>
          </cell>
          <cell r="R64">
            <v>0</v>
          </cell>
          <cell r="S64">
            <v>0</v>
          </cell>
          <cell r="T64">
            <v>1624955</v>
          </cell>
          <cell r="U64">
            <v>0</v>
          </cell>
          <cell r="V64">
            <v>18199</v>
          </cell>
          <cell r="W64">
            <v>70000</v>
          </cell>
          <cell r="X64">
            <v>0</v>
          </cell>
          <cell r="Y64">
            <v>62855</v>
          </cell>
          <cell r="Z64">
            <v>0</v>
          </cell>
          <cell r="AA64">
            <v>0</v>
          </cell>
          <cell r="AB64">
            <v>0</v>
          </cell>
          <cell r="AC64">
            <v>0</v>
          </cell>
          <cell r="AD64">
            <v>368157</v>
          </cell>
          <cell r="AE64">
            <v>49907</v>
          </cell>
          <cell r="AF64">
            <v>315327</v>
          </cell>
          <cell r="AG64">
            <v>62611</v>
          </cell>
          <cell r="AH64">
            <v>816</v>
          </cell>
          <cell r="AI64">
            <v>297847</v>
          </cell>
          <cell r="AJ64">
            <v>3635682</v>
          </cell>
          <cell r="AK64">
            <v>3193000</v>
          </cell>
          <cell r="AL64">
            <v>99940</v>
          </cell>
          <cell r="AM64">
            <v>0</v>
          </cell>
          <cell r="AN64">
            <v>216594</v>
          </cell>
          <cell r="AO64">
            <v>0</v>
          </cell>
          <cell r="AP64">
            <v>0</v>
          </cell>
          <cell r="AQ64">
            <v>137363457</v>
          </cell>
          <cell r="AR64">
            <v>1330135</v>
          </cell>
          <cell r="AS64">
            <v>586915</v>
          </cell>
          <cell r="AT64">
            <v>892871</v>
          </cell>
          <cell r="AU64">
            <v>68911</v>
          </cell>
          <cell r="AV64">
            <v>0</v>
          </cell>
          <cell r="AW64">
            <v>0</v>
          </cell>
          <cell r="AX64">
            <v>79905</v>
          </cell>
          <cell r="AY64">
            <v>2958737</v>
          </cell>
          <cell r="AZ64">
            <v>168989</v>
          </cell>
          <cell r="BA64">
            <v>2517244</v>
          </cell>
          <cell r="BB64">
            <v>0</v>
          </cell>
          <cell r="BC64">
            <v>12000</v>
          </cell>
          <cell r="BD64">
            <v>2698233</v>
          </cell>
          <cell r="BE64">
            <v>441900</v>
          </cell>
          <cell r="BF64">
            <v>248356</v>
          </cell>
          <cell r="BG64">
            <v>62500</v>
          </cell>
          <cell r="BH64">
            <v>0</v>
          </cell>
          <cell r="BI64">
            <v>25000</v>
          </cell>
          <cell r="BJ64">
            <v>48600</v>
          </cell>
          <cell r="BK64">
            <v>826356</v>
          </cell>
          <cell r="BL64">
            <v>1518195</v>
          </cell>
          <cell r="BM64">
            <v>420628</v>
          </cell>
          <cell r="BN64">
            <v>436078</v>
          </cell>
          <cell r="BO64">
            <v>134634</v>
          </cell>
          <cell r="BP64">
            <v>39335</v>
          </cell>
          <cell r="BQ64">
            <v>0</v>
          </cell>
          <cell r="BR64">
            <v>4376848</v>
          </cell>
          <cell r="BS64">
            <v>54741</v>
          </cell>
          <cell r="BT64">
            <v>0</v>
          </cell>
          <cell r="BU64">
            <v>0</v>
          </cell>
          <cell r="BV64">
            <v>0</v>
          </cell>
          <cell r="BW64">
            <v>2874381</v>
          </cell>
          <cell r="BX64">
            <v>387006</v>
          </cell>
          <cell r="BY64">
            <v>30045</v>
          </cell>
          <cell r="BZ64">
            <v>0</v>
          </cell>
          <cell r="CA64">
            <v>0</v>
          </cell>
          <cell r="CB64">
            <v>12378369</v>
          </cell>
          <cell r="CC64">
            <v>1914537</v>
          </cell>
          <cell r="CD64">
            <v>871178</v>
          </cell>
          <cell r="CE64">
            <v>114195</v>
          </cell>
          <cell r="CF64">
            <v>36398</v>
          </cell>
          <cell r="CG64">
            <v>37452</v>
          </cell>
          <cell r="CH64">
            <v>0</v>
          </cell>
          <cell r="CI64">
            <v>2973760</v>
          </cell>
          <cell r="CJ64">
            <v>15352129</v>
          </cell>
          <cell r="CK64">
            <v>152715586</v>
          </cell>
          <cell r="CM64">
            <v>7531864</v>
          </cell>
          <cell r="CN64">
            <v>370575</v>
          </cell>
          <cell r="CO64">
            <v>0</v>
          </cell>
          <cell r="CP64">
            <v>0</v>
          </cell>
          <cell r="CQ64">
            <v>0</v>
          </cell>
          <cell r="CR64">
            <v>449322</v>
          </cell>
          <cell r="CS64">
            <v>0</v>
          </cell>
          <cell r="CT64">
            <v>0</v>
          </cell>
          <cell r="CV64">
            <v>0</v>
          </cell>
          <cell r="CW64">
            <v>13773063</v>
          </cell>
          <cell r="CX64">
            <v>2683312</v>
          </cell>
          <cell r="CY64">
            <v>0</v>
          </cell>
        </row>
        <row r="65">
          <cell r="A65">
            <v>359</v>
          </cell>
          <cell r="B65">
            <v>148405715</v>
          </cell>
          <cell r="C65">
            <v>5817175</v>
          </cell>
          <cell r="D65">
            <v>13661367</v>
          </cell>
          <cell r="E65">
            <v>1553718</v>
          </cell>
          <cell r="F65">
            <v>6693900.5300000003</v>
          </cell>
          <cell r="G65">
            <v>0</v>
          </cell>
          <cell r="H65">
            <v>0</v>
          </cell>
          <cell r="I65">
            <v>52053</v>
          </cell>
          <cell r="J65">
            <v>0</v>
          </cell>
          <cell r="K65">
            <v>1260599</v>
          </cell>
          <cell r="L65">
            <v>169777</v>
          </cell>
          <cell r="M65">
            <v>0</v>
          </cell>
          <cell r="N65">
            <v>310199</v>
          </cell>
          <cell r="O65">
            <v>1650913</v>
          </cell>
          <cell r="P65">
            <v>779793</v>
          </cell>
          <cell r="Q65">
            <v>562474</v>
          </cell>
          <cell r="R65">
            <v>885272</v>
          </cell>
          <cell r="S65">
            <v>0</v>
          </cell>
          <cell r="T65">
            <v>3117536</v>
          </cell>
          <cell r="U65">
            <v>0</v>
          </cell>
          <cell r="V65">
            <v>26394</v>
          </cell>
          <cell r="W65">
            <v>0</v>
          </cell>
          <cell r="X65">
            <v>0</v>
          </cell>
          <cell r="Y65">
            <v>0</v>
          </cell>
          <cell r="Z65">
            <v>7390</v>
          </cell>
          <cell r="AA65">
            <v>0</v>
          </cell>
          <cell r="AB65">
            <v>38546</v>
          </cell>
          <cell r="AC65">
            <v>96702</v>
          </cell>
          <cell r="AD65">
            <v>147763</v>
          </cell>
          <cell r="AE65">
            <v>69114</v>
          </cell>
          <cell r="AF65">
            <v>465286</v>
          </cell>
          <cell r="AG65">
            <v>63975</v>
          </cell>
          <cell r="AH65">
            <v>31891</v>
          </cell>
          <cell r="AI65">
            <v>233974</v>
          </cell>
          <cell r="AJ65">
            <v>3168463</v>
          </cell>
          <cell r="AK65">
            <v>410123</v>
          </cell>
          <cell r="AL65">
            <v>0</v>
          </cell>
          <cell r="AM65">
            <v>0</v>
          </cell>
          <cell r="AN65">
            <v>340100</v>
          </cell>
          <cell r="AO65">
            <v>0</v>
          </cell>
          <cell r="AP65">
            <v>0</v>
          </cell>
          <cell r="AQ65">
            <v>190020212.53</v>
          </cell>
          <cell r="AR65">
            <v>3163892</v>
          </cell>
          <cell r="AS65">
            <v>745667</v>
          </cell>
          <cell r="AT65">
            <v>2825738</v>
          </cell>
          <cell r="AU65">
            <v>607227</v>
          </cell>
          <cell r="AV65">
            <v>0</v>
          </cell>
          <cell r="AW65">
            <v>134022</v>
          </cell>
          <cell r="AX65">
            <v>154430</v>
          </cell>
          <cell r="AY65">
            <v>7630976</v>
          </cell>
          <cell r="AZ65">
            <v>697717</v>
          </cell>
          <cell r="BA65">
            <v>1551308</v>
          </cell>
          <cell r="BB65">
            <v>16000</v>
          </cell>
          <cell r="BC65">
            <v>0</v>
          </cell>
          <cell r="BD65">
            <v>2265025</v>
          </cell>
          <cell r="BE65">
            <v>771945</v>
          </cell>
          <cell r="BF65">
            <v>871699</v>
          </cell>
          <cell r="BG65">
            <v>13657</v>
          </cell>
          <cell r="BH65">
            <v>0</v>
          </cell>
          <cell r="BI65">
            <v>38832</v>
          </cell>
          <cell r="BJ65">
            <v>523034</v>
          </cell>
          <cell r="BK65">
            <v>2219167</v>
          </cell>
          <cell r="BL65">
            <v>2009155</v>
          </cell>
          <cell r="BM65">
            <v>739504</v>
          </cell>
          <cell r="BN65">
            <v>672060</v>
          </cell>
          <cell r="BO65">
            <v>507302</v>
          </cell>
          <cell r="BP65">
            <v>569995</v>
          </cell>
          <cell r="BQ65">
            <v>683200</v>
          </cell>
          <cell r="BR65">
            <v>7518654</v>
          </cell>
          <cell r="BS65">
            <v>267429</v>
          </cell>
          <cell r="BT65">
            <v>142738</v>
          </cell>
          <cell r="BU65">
            <v>155486</v>
          </cell>
          <cell r="BV65">
            <v>335637</v>
          </cell>
          <cell r="BW65">
            <v>2837417</v>
          </cell>
          <cell r="BX65">
            <v>534431</v>
          </cell>
          <cell r="BY65">
            <v>73455</v>
          </cell>
          <cell r="BZ65">
            <v>0</v>
          </cell>
          <cell r="CA65">
            <v>0</v>
          </cell>
          <cell r="CB65">
            <v>21642977</v>
          </cell>
          <cell r="CC65">
            <v>1748219</v>
          </cell>
          <cell r="CD65">
            <v>329214</v>
          </cell>
          <cell r="CE65">
            <v>309250</v>
          </cell>
          <cell r="CF65">
            <v>112027</v>
          </cell>
          <cell r="CG65">
            <v>0</v>
          </cell>
          <cell r="CH65">
            <v>0</v>
          </cell>
          <cell r="CI65">
            <v>2498710</v>
          </cell>
          <cell r="CJ65">
            <v>24141687</v>
          </cell>
          <cell r="CK65">
            <v>214161899.53</v>
          </cell>
          <cell r="CM65">
            <v>2322217</v>
          </cell>
          <cell r="CN65">
            <v>672774</v>
          </cell>
          <cell r="CO65">
            <v>0</v>
          </cell>
          <cell r="CP65">
            <v>0</v>
          </cell>
          <cell r="CQ65">
            <v>0</v>
          </cell>
          <cell r="CR65">
            <v>0</v>
          </cell>
          <cell r="CS65">
            <v>182475</v>
          </cell>
          <cell r="CT65">
            <v>0</v>
          </cell>
          <cell r="CV65">
            <v>0</v>
          </cell>
          <cell r="CW65">
            <v>22766377</v>
          </cell>
          <cell r="CX65">
            <v>3826386</v>
          </cell>
          <cell r="CY65">
            <v>0</v>
          </cell>
        </row>
        <row r="66">
          <cell r="A66">
            <v>370</v>
          </cell>
          <cell r="B66">
            <v>97649985</v>
          </cell>
          <cell r="C66">
            <v>3993194</v>
          </cell>
          <cell r="D66">
            <v>8835288</v>
          </cell>
          <cell r="E66">
            <v>2432826</v>
          </cell>
          <cell r="F66">
            <v>3602962</v>
          </cell>
          <cell r="G66">
            <v>0</v>
          </cell>
          <cell r="H66">
            <v>0</v>
          </cell>
          <cell r="I66">
            <v>0</v>
          </cell>
          <cell r="J66">
            <v>0</v>
          </cell>
          <cell r="K66">
            <v>952322</v>
          </cell>
          <cell r="L66">
            <v>494288</v>
          </cell>
          <cell r="M66">
            <v>909500</v>
          </cell>
          <cell r="N66">
            <v>432000</v>
          </cell>
          <cell r="O66">
            <v>2068400</v>
          </cell>
          <cell r="P66">
            <v>1360529</v>
          </cell>
          <cell r="Q66">
            <v>434790</v>
          </cell>
          <cell r="R66">
            <v>302480</v>
          </cell>
          <cell r="S66">
            <v>0</v>
          </cell>
          <cell r="T66">
            <v>1597050</v>
          </cell>
          <cell r="U66">
            <v>0</v>
          </cell>
          <cell r="V66">
            <v>35990</v>
          </cell>
          <cell r="W66">
            <v>290580</v>
          </cell>
          <cell r="X66">
            <v>0</v>
          </cell>
          <cell r="Y66">
            <v>0</v>
          </cell>
          <cell r="Z66">
            <v>0</v>
          </cell>
          <cell r="AA66">
            <v>0</v>
          </cell>
          <cell r="AB66">
            <v>0</v>
          </cell>
          <cell r="AC66">
            <v>0</v>
          </cell>
          <cell r="AD66">
            <v>217819</v>
          </cell>
          <cell r="AE66">
            <v>43000</v>
          </cell>
          <cell r="AF66">
            <v>0</v>
          </cell>
          <cell r="AG66">
            <v>105960</v>
          </cell>
          <cell r="AH66">
            <v>3279</v>
          </cell>
          <cell r="AI66">
            <v>344420</v>
          </cell>
          <cell r="AJ66">
            <v>685688</v>
          </cell>
          <cell r="AK66">
            <v>843660</v>
          </cell>
          <cell r="AL66">
            <v>1215190</v>
          </cell>
          <cell r="AM66">
            <v>0</v>
          </cell>
          <cell r="AN66">
            <v>85400</v>
          </cell>
          <cell r="AO66">
            <v>355000</v>
          </cell>
          <cell r="AP66">
            <v>0</v>
          </cell>
          <cell r="AQ66">
            <v>129291600</v>
          </cell>
          <cell r="AR66">
            <v>3020790</v>
          </cell>
          <cell r="AS66">
            <v>167000</v>
          </cell>
          <cell r="AT66">
            <v>1168590</v>
          </cell>
          <cell r="AU66">
            <v>356790</v>
          </cell>
          <cell r="AV66">
            <v>0</v>
          </cell>
          <cell r="AW66">
            <v>0</v>
          </cell>
          <cell r="AX66">
            <v>0</v>
          </cell>
          <cell r="AY66">
            <v>4713170</v>
          </cell>
          <cell r="AZ66">
            <v>1968764</v>
          </cell>
          <cell r="BA66">
            <v>0</v>
          </cell>
          <cell r="BB66">
            <v>47800</v>
          </cell>
          <cell r="BC66">
            <v>0</v>
          </cell>
          <cell r="BD66">
            <v>2016564</v>
          </cell>
          <cell r="BE66">
            <v>553030</v>
          </cell>
          <cell r="BF66">
            <v>309250</v>
          </cell>
          <cell r="BG66">
            <v>71350</v>
          </cell>
          <cell r="BH66">
            <v>0</v>
          </cell>
          <cell r="BI66">
            <v>73960</v>
          </cell>
          <cell r="BJ66">
            <v>0</v>
          </cell>
          <cell r="BK66">
            <v>1007590</v>
          </cell>
          <cell r="BL66">
            <v>1169980</v>
          </cell>
          <cell r="BM66">
            <v>992020</v>
          </cell>
          <cell r="BN66">
            <v>438020</v>
          </cell>
          <cell r="BO66">
            <v>401630</v>
          </cell>
          <cell r="BP66">
            <v>382050</v>
          </cell>
          <cell r="BQ66">
            <v>0</v>
          </cell>
          <cell r="BR66">
            <v>4100600</v>
          </cell>
          <cell r="BS66">
            <v>216970</v>
          </cell>
          <cell r="BT66">
            <v>55000</v>
          </cell>
          <cell r="BU66">
            <v>0</v>
          </cell>
          <cell r="BV66">
            <v>0</v>
          </cell>
          <cell r="BW66">
            <v>1314910</v>
          </cell>
          <cell r="BX66">
            <v>300000</v>
          </cell>
          <cell r="BY66">
            <v>0</v>
          </cell>
          <cell r="BZ66">
            <v>0</v>
          </cell>
          <cell r="CA66">
            <v>1000</v>
          </cell>
          <cell r="CB66">
            <v>13008904</v>
          </cell>
          <cell r="CC66">
            <v>3371410</v>
          </cell>
          <cell r="CD66">
            <v>5155479</v>
          </cell>
          <cell r="CE66">
            <v>0</v>
          </cell>
          <cell r="CF66">
            <v>112490</v>
          </cell>
          <cell r="CG66">
            <v>0</v>
          </cell>
          <cell r="CH66">
            <v>21000</v>
          </cell>
          <cell r="CI66">
            <v>8660379</v>
          </cell>
          <cell r="CJ66">
            <v>21669283</v>
          </cell>
          <cell r="CK66">
            <v>150960883</v>
          </cell>
          <cell r="CM66">
            <v>993267</v>
          </cell>
          <cell r="CN66">
            <v>250728</v>
          </cell>
          <cell r="CO66">
            <v>0</v>
          </cell>
          <cell r="CP66">
            <v>0</v>
          </cell>
          <cell r="CQ66">
            <v>0</v>
          </cell>
          <cell r="CR66">
            <v>0</v>
          </cell>
          <cell r="CS66">
            <v>210100</v>
          </cell>
          <cell r="CT66">
            <v>0</v>
          </cell>
          <cell r="CV66">
            <v>0</v>
          </cell>
          <cell r="CW66">
            <v>1690705</v>
          </cell>
          <cell r="CX66">
            <v>1884849</v>
          </cell>
          <cell r="CY66">
            <v>695783</v>
          </cell>
        </row>
        <row r="67">
          <cell r="A67">
            <v>371</v>
          </cell>
          <cell r="B67">
            <v>146719480</v>
          </cell>
          <cell r="C67">
            <v>5244058</v>
          </cell>
          <cell r="D67">
            <v>13066190</v>
          </cell>
          <cell r="E67">
            <v>3835880</v>
          </cell>
          <cell r="F67">
            <v>5956462</v>
          </cell>
          <cell r="G67">
            <v>0</v>
          </cell>
          <cell r="H67">
            <v>0</v>
          </cell>
          <cell r="I67">
            <v>1289730</v>
          </cell>
          <cell r="J67">
            <v>0</v>
          </cell>
          <cell r="K67">
            <v>0</v>
          </cell>
          <cell r="L67">
            <v>0</v>
          </cell>
          <cell r="M67">
            <v>76690</v>
          </cell>
          <cell r="N67">
            <v>700</v>
          </cell>
          <cell r="O67">
            <v>1515770</v>
          </cell>
          <cell r="P67">
            <v>2904390</v>
          </cell>
          <cell r="Q67">
            <v>1414440</v>
          </cell>
          <cell r="R67">
            <v>28970</v>
          </cell>
          <cell r="S67">
            <v>0</v>
          </cell>
          <cell r="T67">
            <v>1317360</v>
          </cell>
          <cell r="U67">
            <v>0</v>
          </cell>
          <cell r="V67">
            <v>164190</v>
          </cell>
          <cell r="W67">
            <v>270330</v>
          </cell>
          <cell r="X67">
            <v>0</v>
          </cell>
          <cell r="Y67">
            <v>0</v>
          </cell>
          <cell r="Z67">
            <v>47410</v>
          </cell>
          <cell r="AA67">
            <v>0</v>
          </cell>
          <cell r="AB67">
            <v>145720</v>
          </cell>
          <cell r="AC67">
            <v>0</v>
          </cell>
          <cell r="AD67">
            <v>373530</v>
          </cell>
          <cell r="AE67">
            <v>0</v>
          </cell>
          <cell r="AF67">
            <v>51170</v>
          </cell>
          <cell r="AG67">
            <v>155500</v>
          </cell>
          <cell r="AH67">
            <v>25010</v>
          </cell>
          <cell r="AI67">
            <v>590750</v>
          </cell>
          <cell r="AJ67">
            <v>2366160</v>
          </cell>
          <cell r="AK67">
            <v>8553995</v>
          </cell>
          <cell r="AL67">
            <v>270680</v>
          </cell>
          <cell r="AM67">
            <v>0</v>
          </cell>
          <cell r="AN67">
            <v>253174</v>
          </cell>
          <cell r="AO67">
            <v>2927720</v>
          </cell>
          <cell r="AP67">
            <v>0</v>
          </cell>
          <cell r="AQ67">
            <v>199565459</v>
          </cell>
          <cell r="AR67">
            <v>3302810</v>
          </cell>
          <cell r="AS67">
            <v>849850</v>
          </cell>
          <cell r="AT67">
            <v>2248230</v>
          </cell>
          <cell r="AU67">
            <v>600780</v>
          </cell>
          <cell r="AV67">
            <v>0</v>
          </cell>
          <cell r="AW67">
            <v>0</v>
          </cell>
          <cell r="AX67">
            <v>7470</v>
          </cell>
          <cell r="AY67">
            <v>7009140</v>
          </cell>
          <cell r="AZ67">
            <v>1358700</v>
          </cell>
          <cell r="BA67">
            <v>492720</v>
          </cell>
          <cell r="BB67">
            <v>160409</v>
          </cell>
          <cell r="BC67">
            <v>0</v>
          </cell>
          <cell r="BD67">
            <v>2011829</v>
          </cell>
          <cell r="BE67">
            <v>801390</v>
          </cell>
          <cell r="BF67">
            <v>444990</v>
          </cell>
          <cell r="BG67">
            <v>66980</v>
          </cell>
          <cell r="BH67">
            <v>0</v>
          </cell>
          <cell r="BI67">
            <v>106760</v>
          </cell>
          <cell r="BJ67">
            <v>302880</v>
          </cell>
          <cell r="BK67">
            <v>1723000</v>
          </cell>
          <cell r="BL67">
            <v>2980230</v>
          </cell>
          <cell r="BM67">
            <v>992860</v>
          </cell>
          <cell r="BN67">
            <v>1172350</v>
          </cell>
          <cell r="BO67">
            <v>593280</v>
          </cell>
          <cell r="BP67">
            <v>0</v>
          </cell>
          <cell r="BQ67">
            <v>36910</v>
          </cell>
          <cell r="BR67">
            <v>7179840</v>
          </cell>
          <cell r="BS67">
            <v>61040</v>
          </cell>
          <cell r="BT67">
            <v>107970</v>
          </cell>
          <cell r="BU67">
            <v>0</v>
          </cell>
          <cell r="BV67">
            <v>92860</v>
          </cell>
          <cell r="BW67">
            <v>2663076</v>
          </cell>
          <cell r="BX67">
            <v>1024374</v>
          </cell>
          <cell r="BY67">
            <v>126098</v>
          </cell>
          <cell r="BZ67">
            <v>309022</v>
          </cell>
          <cell r="CA67">
            <v>0</v>
          </cell>
          <cell r="CB67">
            <v>20904039</v>
          </cell>
          <cell r="CC67">
            <v>2369570</v>
          </cell>
          <cell r="CD67">
            <v>194250</v>
          </cell>
          <cell r="CE67">
            <v>8190</v>
          </cell>
          <cell r="CF67">
            <v>205740</v>
          </cell>
          <cell r="CG67">
            <v>0</v>
          </cell>
          <cell r="CH67">
            <v>0</v>
          </cell>
          <cell r="CI67">
            <v>2777750</v>
          </cell>
          <cell r="CJ67">
            <v>23681789</v>
          </cell>
          <cell r="CK67">
            <v>223247248</v>
          </cell>
          <cell r="CM67">
            <v>12465580</v>
          </cell>
          <cell r="CN67">
            <v>465710</v>
          </cell>
          <cell r="CO67">
            <v>199260</v>
          </cell>
          <cell r="CP67">
            <v>0</v>
          </cell>
          <cell r="CQ67">
            <v>0</v>
          </cell>
          <cell r="CR67">
            <v>0</v>
          </cell>
          <cell r="CS67">
            <v>465310</v>
          </cell>
          <cell r="CT67">
            <v>0</v>
          </cell>
          <cell r="CV67">
            <v>0</v>
          </cell>
          <cell r="CW67">
            <v>24761950</v>
          </cell>
          <cell r="CX67">
            <v>3764247</v>
          </cell>
          <cell r="CY67">
            <v>0</v>
          </cell>
        </row>
        <row r="68">
          <cell r="A68">
            <v>372</v>
          </cell>
          <cell r="B68">
            <v>134670183</v>
          </cell>
          <cell r="C68">
            <v>5075237</v>
          </cell>
          <cell r="D68">
            <v>11745399</v>
          </cell>
          <cell r="E68">
            <v>5064242</v>
          </cell>
          <cell r="F68">
            <v>0</v>
          </cell>
          <cell r="G68">
            <v>0</v>
          </cell>
          <cell r="H68">
            <v>500000</v>
          </cell>
          <cell r="I68">
            <v>78658</v>
          </cell>
          <cell r="J68">
            <v>351107</v>
          </cell>
          <cell r="K68">
            <v>2448719</v>
          </cell>
          <cell r="L68">
            <v>376007</v>
          </cell>
          <cell r="M68">
            <v>369743</v>
          </cell>
          <cell r="N68">
            <v>120545</v>
          </cell>
          <cell r="O68">
            <v>2271958</v>
          </cell>
          <cell r="P68">
            <v>1349890</v>
          </cell>
          <cell r="Q68">
            <v>1466365</v>
          </cell>
          <cell r="R68">
            <v>269490</v>
          </cell>
          <cell r="S68">
            <v>75689</v>
          </cell>
          <cell r="T68">
            <v>2673149</v>
          </cell>
          <cell r="U68">
            <v>0</v>
          </cell>
          <cell r="V68">
            <v>47977</v>
          </cell>
          <cell r="W68">
            <v>50000</v>
          </cell>
          <cell r="X68">
            <v>0</v>
          </cell>
          <cell r="Y68">
            <v>0</v>
          </cell>
          <cell r="Z68">
            <v>0</v>
          </cell>
          <cell r="AA68">
            <v>0</v>
          </cell>
          <cell r="AB68">
            <v>59122</v>
          </cell>
          <cell r="AC68">
            <v>0</v>
          </cell>
          <cell r="AD68">
            <v>196666</v>
          </cell>
          <cell r="AE68">
            <v>72096</v>
          </cell>
          <cell r="AF68">
            <v>494369</v>
          </cell>
          <cell r="AG68">
            <v>0</v>
          </cell>
          <cell r="AH68">
            <v>4765</v>
          </cell>
          <cell r="AI68">
            <v>22315</v>
          </cell>
          <cell r="AJ68">
            <v>1274209</v>
          </cell>
          <cell r="AK68">
            <v>0</v>
          </cell>
          <cell r="AL68">
            <v>0</v>
          </cell>
          <cell r="AM68">
            <v>0</v>
          </cell>
          <cell r="AN68">
            <v>5788450</v>
          </cell>
          <cell r="AO68">
            <v>5222980</v>
          </cell>
          <cell r="AP68">
            <v>0</v>
          </cell>
          <cell r="AQ68">
            <v>182139330</v>
          </cell>
          <cell r="AR68">
            <v>2122492</v>
          </cell>
          <cell r="AS68">
            <v>3549</v>
          </cell>
          <cell r="AT68">
            <v>1204387</v>
          </cell>
          <cell r="AU68">
            <v>158780</v>
          </cell>
          <cell r="AV68">
            <v>0</v>
          </cell>
          <cell r="AW68">
            <v>0</v>
          </cell>
          <cell r="AX68">
            <v>0</v>
          </cell>
          <cell r="AY68">
            <v>3489208</v>
          </cell>
          <cell r="AZ68">
            <v>2872020</v>
          </cell>
          <cell r="BA68">
            <v>0</v>
          </cell>
          <cell r="BB68">
            <v>0</v>
          </cell>
          <cell r="BC68">
            <v>0</v>
          </cell>
          <cell r="BD68">
            <v>2872020</v>
          </cell>
          <cell r="BE68">
            <v>735422</v>
          </cell>
          <cell r="BF68">
            <v>49621</v>
          </cell>
          <cell r="BG68">
            <v>44811</v>
          </cell>
          <cell r="BH68">
            <v>0</v>
          </cell>
          <cell r="BI68">
            <v>125439</v>
          </cell>
          <cell r="BJ68">
            <v>42500</v>
          </cell>
          <cell r="BK68">
            <v>997793</v>
          </cell>
          <cell r="BL68">
            <v>1525984</v>
          </cell>
          <cell r="BM68">
            <v>643091</v>
          </cell>
          <cell r="BN68">
            <v>700946</v>
          </cell>
          <cell r="BO68">
            <v>1040308</v>
          </cell>
          <cell r="BP68">
            <v>0</v>
          </cell>
          <cell r="BQ68">
            <v>97905</v>
          </cell>
          <cell r="BR68">
            <v>4938350</v>
          </cell>
          <cell r="BS68">
            <v>166389</v>
          </cell>
          <cell r="BT68">
            <v>32008</v>
          </cell>
          <cell r="BU68">
            <v>8370</v>
          </cell>
          <cell r="BV68">
            <v>13123</v>
          </cell>
          <cell r="BW68">
            <v>1846782</v>
          </cell>
          <cell r="BX68">
            <v>324548</v>
          </cell>
          <cell r="BY68">
            <v>64880</v>
          </cell>
          <cell r="BZ68">
            <v>0</v>
          </cell>
          <cell r="CA68">
            <v>0</v>
          </cell>
          <cell r="CB68">
            <v>13823355</v>
          </cell>
          <cell r="CC68">
            <v>2990775</v>
          </cell>
          <cell r="CD68">
            <v>236412</v>
          </cell>
          <cell r="CE68">
            <v>0</v>
          </cell>
          <cell r="CF68">
            <v>137432</v>
          </cell>
          <cell r="CG68">
            <v>0</v>
          </cell>
          <cell r="CH68">
            <v>0</v>
          </cell>
          <cell r="CI68">
            <v>3364619</v>
          </cell>
          <cell r="CJ68">
            <v>17187974</v>
          </cell>
          <cell r="CK68">
            <v>199327304</v>
          </cell>
          <cell r="CM68">
            <v>7701794</v>
          </cell>
          <cell r="CN68">
            <v>400538</v>
          </cell>
          <cell r="CO68">
            <v>0</v>
          </cell>
          <cell r="CP68">
            <v>0</v>
          </cell>
          <cell r="CQ68">
            <v>489545</v>
          </cell>
          <cell r="CR68">
            <v>0</v>
          </cell>
          <cell r="CS68">
            <v>0</v>
          </cell>
          <cell r="CT68">
            <v>0</v>
          </cell>
          <cell r="CV68">
            <v>0</v>
          </cell>
          <cell r="CW68">
            <v>18921000</v>
          </cell>
          <cell r="CX68">
            <v>0</v>
          </cell>
          <cell r="CY68">
            <v>0</v>
          </cell>
        </row>
        <row r="69">
          <cell r="A69">
            <v>373</v>
          </cell>
          <cell r="B69">
            <v>218356287</v>
          </cell>
          <cell r="C69">
            <v>8089389</v>
          </cell>
          <cell r="D69">
            <v>21662217</v>
          </cell>
          <cell r="E69">
            <v>6980561</v>
          </cell>
          <cell r="F69">
            <v>8866856</v>
          </cell>
          <cell r="G69">
            <v>0</v>
          </cell>
          <cell r="H69">
            <v>413680</v>
          </cell>
          <cell r="I69">
            <v>2926068</v>
          </cell>
          <cell r="J69">
            <v>31000</v>
          </cell>
          <cell r="K69">
            <v>1604368</v>
          </cell>
          <cell r="L69">
            <v>493864</v>
          </cell>
          <cell r="M69">
            <v>2295543</v>
          </cell>
          <cell r="N69">
            <v>602313</v>
          </cell>
          <cell r="O69">
            <v>2264476</v>
          </cell>
          <cell r="P69">
            <v>2621879</v>
          </cell>
          <cell r="Q69">
            <v>1079437</v>
          </cell>
          <cell r="R69">
            <v>3104915</v>
          </cell>
          <cell r="S69">
            <v>666024</v>
          </cell>
          <cell r="T69">
            <v>5522258</v>
          </cell>
          <cell r="U69">
            <v>5097205</v>
          </cell>
          <cell r="V69">
            <v>82043</v>
          </cell>
          <cell r="W69">
            <v>321817</v>
          </cell>
          <cell r="X69">
            <v>0</v>
          </cell>
          <cell r="Y69">
            <v>0</v>
          </cell>
          <cell r="Z69">
            <v>51856</v>
          </cell>
          <cell r="AA69">
            <v>0</v>
          </cell>
          <cell r="AB69">
            <v>23756</v>
          </cell>
          <cell r="AC69">
            <v>81150</v>
          </cell>
          <cell r="AD69">
            <v>400927</v>
          </cell>
          <cell r="AE69">
            <v>497748</v>
          </cell>
          <cell r="AF69">
            <v>59135</v>
          </cell>
          <cell r="AG69">
            <v>449705</v>
          </cell>
          <cell r="AH69">
            <v>87140</v>
          </cell>
          <cell r="AI69">
            <v>1830122</v>
          </cell>
          <cell r="AJ69">
            <v>5878120</v>
          </cell>
          <cell r="AK69">
            <v>32193771</v>
          </cell>
          <cell r="AL69">
            <v>1916863</v>
          </cell>
          <cell r="AM69">
            <v>0</v>
          </cell>
          <cell r="AN69">
            <v>560455</v>
          </cell>
          <cell r="AO69">
            <v>2025218</v>
          </cell>
          <cell r="AP69">
            <v>0</v>
          </cell>
          <cell r="AQ69">
            <v>339138166</v>
          </cell>
          <cell r="AR69">
            <v>5024666</v>
          </cell>
          <cell r="AS69">
            <v>175084</v>
          </cell>
          <cell r="AT69">
            <v>3628713</v>
          </cell>
          <cell r="AU69">
            <v>1665209</v>
          </cell>
          <cell r="AV69">
            <v>1211</v>
          </cell>
          <cell r="AW69">
            <v>18154</v>
          </cell>
          <cell r="AX69">
            <v>23857</v>
          </cell>
          <cell r="AY69">
            <v>10536894</v>
          </cell>
          <cell r="AZ69">
            <v>375022</v>
          </cell>
          <cell r="BA69">
            <v>4149733</v>
          </cell>
          <cell r="BB69">
            <v>0</v>
          </cell>
          <cell r="BC69">
            <v>15920</v>
          </cell>
          <cell r="BD69">
            <v>4540675</v>
          </cell>
          <cell r="BE69">
            <v>1501590</v>
          </cell>
          <cell r="BF69">
            <v>966254</v>
          </cell>
          <cell r="BG69">
            <v>277082</v>
          </cell>
          <cell r="BH69">
            <v>8357</v>
          </cell>
          <cell r="BI69">
            <v>15407</v>
          </cell>
          <cell r="BJ69">
            <v>132337</v>
          </cell>
          <cell r="BK69">
            <v>2901027</v>
          </cell>
          <cell r="BL69">
            <v>3637972</v>
          </cell>
          <cell r="BM69">
            <v>813043</v>
          </cell>
          <cell r="BN69">
            <v>1859584</v>
          </cell>
          <cell r="BO69">
            <v>940601</v>
          </cell>
          <cell r="BP69">
            <v>356191</v>
          </cell>
          <cell r="BQ69">
            <v>534036</v>
          </cell>
          <cell r="BR69">
            <v>10371845</v>
          </cell>
          <cell r="BS69">
            <v>520050</v>
          </cell>
          <cell r="BT69">
            <v>105226</v>
          </cell>
          <cell r="BU69">
            <v>1211</v>
          </cell>
          <cell r="BV69">
            <v>2422</v>
          </cell>
          <cell r="BW69">
            <v>4439820</v>
          </cell>
          <cell r="BX69">
            <v>700029</v>
          </cell>
          <cell r="BY69">
            <v>34632</v>
          </cell>
          <cell r="BZ69">
            <v>65000</v>
          </cell>
          <cell r="CA69">
            <v>302088</v>
          </cell>
          <cell r="CB69">
            <v>32290501</v>
          </cell>
          <cell r="CC69">
            <v>4258321</v>
          </cell>
          <cell r="CD69">
            <v>2836454</v>
          </cell>
          <cell r="CE69">
            <v>8422</v>
          </cell>
          <cell r="CF69">
            <v>3455972</v>
          </cell>
          <cell r="CG69">
            <v>182616</v>
          </cell>
          <cell r="CH69">
            <v>184416</v>
          </cell>
          <cell r="CI69">
            <v>10926201</v>
          </cell>
          <cell r="CJ69">
            <v>43216702</v>
          </cell>
          <cell r="CK69">
            <v>382354868</v>
          </cell>
          <cell r="CM69">
            <v>9800012</v>
          </cell>
          <cell r="CN69">
            <v>853815</v>
          </cell>
          <cell r="CO69">
            <v>56383</v>
          </cell>
          <cell r="CP69">
            <v>0</v>
          </cell>
          <cell r="CQ69">
            <v>0</v>
          </cell>
          <cell r="CR69">
            <v>0</v>
          </cell>
          <cell r="CS69">
            <v>366600</v>
          </cell>
          <cell r="CT69">
            <v>0</v>
          </cell>
          <cell r="CV69">
            <v>0</v>
          </cell>
          <cell r="CW69">
            <v>56913000</v>
          </cell>
          <cell r="CX69">
            <v>5378647</v>
          </cell>
          <cell r="CY69">
            <v>0</v>
          </cell>
        </row>
        <row r="70">
          <cell r="A70">
            <v>380</v>
          </cell>
          <cell r="B70">
            <v>266765155</v>
          </cell>
          <cell r="C70">
            <v>9206276</v>
          </cell>
          <cell r="D70">
            <v>30197178</v>
          </cell>
          <cell r="E70">
            <v>7176380</v>
          </cell>
          <cell r="F70">
            <v>10513862</v>
          </cell>
          <cell r="G70">
            <v>0</v>
          </cell>
          <cell r="H70">
            <v>500000</v>
          </cell>
          <cell r="I70">
            <v>0</v>
          </cell>
          <cell r="J70">
            <v>0</v>
          </cell>
          <cell r="K70">
            <v>1201211</v>
          </cell>
          <cell r="L70">
            <v>1219712</v>
          </cell>
          <cell r="M70">
            <v>56560</v>
          </cell>
          <cell r="N70">
            <v>1450721</v>
          </cell>
          <cell r="O70">
            <v>2564282</v>
          </cell>
          <cell r="P70">
            <v>2416356</v>
          </cell>
          <cell r="Q70">
            <v>550514</v>
          </cell>
          <cell r="R70">
            <v>1830265</v>
          </cell>
          <cell r="S70">
            <v>0</v>
          </cell>
          <cell r="T70">
            <v>2674400</v>
          </cell>
          <cell r="U70">
            <v>0</v>
          </cell>
          <cell r="V70">
            <v>133300</v>
          </cell>
          <cell r="W70">
            <v>96100</v>
          </cell>
          <cell r="X70">
            <v>0</v>
          </cell>
          <cell r="Y70">
            <v>0</v>
          </cell>
          <cell r="Z70">
            <v>0</v>
          </cell>
          <cell r="AA70">
            <v>0</v>
          </cell>
          <cell r="AB70">
            <v>0</v>
          </cell>
          <cell r="AC70">
            <v>0</v>
          </cell>
          <cell r="AD70">
            <v>318997</v>
          </cell>
          <cell r="AE70">
            <v>0</v>
          </cell>
          <cell r="AF70">
            <v>1770236</v>
          </cell>
          <cell r="AG70">
            <v>300000</v>
          </cell>
          <cell r="AH70">
            <v>10000</v>
          </cell>
          <cell r="AI70">
            <v>920000</v>
          </cell>
          <cell r="AJ70">
            <v>6190793</v>
          </cell>
          <cell r="AK70">
            <v>1510188</v>
          </cell>
          <cell r="AL70">
            <v>1807717</v>
          </cell>
          <cell r="AM70">
            <v>0</v>
          </cell>
          <cell r="AN70">
            <v>0</v>
          </cell>
          <cell r="AO70">
            <v>251500</v>
          </cell>
          <cell r="AP70">
            <v>0</v>
          </cell>
          <cell r="AQ70">
            <v>351631703</v>
          </cell>
          <cell r="AR70">
            <v>5179496</v>
          </cell>
          <cell r="AS70">
            <v>3915801</v>
          </cell>
          <cell r="AT70">
            <v>1004398</v>
          </cell>
          <cell r="AU70">
            <v>1014400</v>
          </cell>
          <cell r="AV70">
            <v>0</v>
          </cell>
          <cell r="AW70">
            <v>719265</v>
          </cell>
          <cell r="AX70">
            <v>132350</v>
          </cell>
          <cell r="AY70">
            <v>11965710</v>
          </cell>
          <cell r="AZ70">
            <v>1000</v>
          </cell>
          <cell r="BA70">
            <v>0</v>
          </cell>
          <cell r="BB70">
            <v>0</v>
          </cell>
          <cell r="BC70">
            <v>0</v>
          </cell>
          <cell r="BD70">
            <v>1000</v>
          </cell>
          <cell r="BE70">
            <v>1072785</v>
          </cell>
          <cell r="BF70">
            <v>650000</v>
          </cell>
          <cell r="BG70">
            <v>174748</v>
          </cell>
          <cell r="BH70">
            <v>0</v>
          </cell>
          <cell r="BI70">
            <v>367014</v>
          </cell>
          <cell r="BJ70">
            <v>68972</v>
          </cell>
          <cell r="BK70">
            <v>2333519</v>
          </cell>
          <cell r="BL70">
            <v>3430738</v>
          </cell>
          <cell r="BM70">
            <v>2763600</v>
          </cell>
          <cell r="BN70">
            <v>1416800</v>
          </cell>
          <cell r="BO70">
            <v>0</v>
          </cell>
          <cell r="BP70">
            <v>0</v>
          </cell>
          <cell r="BQ70">
            <v>83000</v>
          </cell>
          <cell r="BR70">
            <v>11904845</v>
          </cell>
          <cell r="BS70">
            <v>12443</v>
          </cell>
          <cell r="BT70">
            <v>83708</v>
          </cell>
          <cell r="BU70">
            <v>30542</v>
          </cell>
          <cell r="BV70">
            <v>461300</v>
          </cell>
          <cell r="BW70">
            <v>4487152</v>
          </cell>
          <cell r="BX70">
            <v>2217800</v>
          </cell>
          <cell r="BY70">
            <v>348500</v>
          </cell>
          <cell r="BZ70">
            <v>0</v>
          </cell>
          <cell r="CA70">
            <v>0</v>
          </cell>
          <cell r="CB70">
            <v>29635812</v>
          </cell>
          <cell r="CC70">
            <v>7379700</v>
          </cell>
          <cell r="CD70">
            <v>1295352</v>
          </cell>
          <cell r="CE70">
            <v>657400</v>
          </cell>
          <cell r="CF70">
            <v>503800</v>
          </cell>
          <cell r="CG70">
            <v>4353800</v>
          </cell>
          <cell r="CH70">
            <v>0</v>
          </cell>
          <cell r="CI70">
            <v>14190052</v>
          </cell>
          <cell r="CJ70">
            <v>43825864</v>
          </cell>
          <cell r="CK70">
            <v>395457567</v>
          </cell>
          <cell r="CM70">
            <v>21464146</v>
          </cell>
          <cell r="CN70">
            <v>1936271</v>
          </cell>
          <cell r="CO70">
            <v>0</v>
          </cell>
          <cell r="CP70">
            <v>0</v>
          </cell>
          <cell r="CQ70">
            <v>0</v>
          </cell>
          <cell r="CR70">
            <v>0</v>
          </cell>
          <cell r="CS70">
            <v>350721</v>
          </cell>
          <cell r="CT70">
            <v>0</v>
          </cell>
          <cell r="CV70">
            <v>0</v>
          </cell>
          <cell r="CW70">
            <v>37080000</v>
          </cell>
          <cell r="CX70">
            <v>4821407</v>
          </cell>
          <cell r="CY70">
            <v>1220039</v>
          </cell>
        </row>
        <row r="71">
          <cell r="A71">
            <v>381</v>
          </cell>
          <cell r="B71">
            <v>105050508</v>
          </cell>
          <cell r="C71">
            <v>4021538</v>
          </cell>
          <cell r="D71">
            <v>7792606</v>
          </cell>
          <cell r="E71">
            <v>1522439</v>
          </cell>
          <cell r="F71">
            <v>4422891</v>
          </cell>
          <cell r="G71">
            <v>0</v>
          </cell>
          <cell r="H71">
            <v>0</v>
          </cell>
          <cell r="I71">
            <v>2490033</v>
          </cell>
          <cell r="J71">
            <v>170950</v>
          </cell>
          <cell r="K71">
            <v>0</v>
          </cell>
          <cell r="L71">
            <v>360400</v>
          </cell>
          <cell r="M71">
            <v>0</v>
          </cell>
          <cell r="N71">
            <v>210775</v>
          </cell>
          <cell r="O71">
            <v>2522169</v>
          </cell>
          <cell r="P71">
            <v>0</v>
          </cell>
          <cell r="Q71">
            <v>516631</v>
          </cell>
          <cell r="R71">
            <v>1039568</v>
          </cell>
          <cell r="S71">
            <v>0</v>
          </cell>
          <cell r="T71">
            <v>3138954</v>
          </cell>
          <cell r="U71">
            <v>0</v>
          </cell>
          <cell r="V71">
            <v>0</v>
          </cell>
          <cell r="W71">
            <v>42550</v>
          </cell>
          <cell r="X71">
            <v>0</v>
          </cell>
          <cell r="Y71">
            <v>0</v>
          </cell>
          <cell r="Z71">
            <v>57407</v>
          </cell>
          <cell r="AA71">
            <v>0</v>
          </cell>
          <cell r="AB71">
            <v>0</v>
          </cell>
          <cell r="AC71">
            <v>0</v>
          </cell>
          <cell r="AD71">
            <v>90786</v>
          </cell>
          <cell r="AE71">
            <v>51746</v>
          </cell>
          <cell r="AF71">
            <v>611596</v>
          </cell>
          <cell r="AG71">
            <v>62938</v>
          </cell>
          <cell r="AH71">
            <v>32155</v>
          </cell>
          <cell r="AI71">
            <v>30178</v>
          </cell>
          <cell r="AJ71">
            <v>979150</v>
          </cell>
          <cell r="AK71">
            <v>0</v>
          </cell>
          <cell r="AL71">
            <v>0</v>
          </cell>
          <cell r="AM71">
            <v>0</v>
          </cell>
          <cell r="AN71">
            <v>0</v>
          </cell>
          <cell r="AO71">
            <v>1344595</v>
          </cell>
          <cell r="AP71">
            <v>0</v>
          </cell>
          <cell r="AQ71">
            <v>136562563</v>
          </cell>
          <cell r="AR71">
            <v>2612660</v>
          </cell>
          <cell r="AS71">
            <v>367497</v>
          </cell>
          <cell r="AT71">
            <v>663821</v>
          </cell>
          <cell r="AU71">
            <v>100220</v>
          </cell>
          <cell r="AV71">
            <v>0</v>
          </cell>
          <cell r="AW71">
            <v>32429</v>
          </cell>
          <cell r="AX71">
            <v>50000</v>
          </cell>
          <cell r="AY71">
            <v>3826627</v>
          </cell>
          <cell r="AZ71">
            <v>1624373</v>
          </cell>
          <cell r="BA71">
            <v>32690</v>
          </cell>
          <cell r="BB71">
            <v>0</v>
          </cell>
          <cell r="BC71">
            <v>0</v>
          </cell>
          <cell r="BD71">
            <v>1657063</v>
          </cell>
          <cell r="BE71">
            <v>402875</v>
          </cell>
          <cell r="BF71">
            <v>0</v>
          </cell>
          <cell r="BG71">
            <v>65168</v>
          </cell>
          <cell r="BH71">
            <v>0</v>
          </cell>
          <cell r="BI71">
            <v>67300</v>
          </cell>
          <cell r="BJ71">
            <v>0</v>
          </cell>
          <cell r="BK71">
            <v>535343</v>
          </cell>
          <cell r="BL71">
            <v>2068677</v>
          </cell>
          <cell r="BM71">
            <v>1650178</v>
          </cell>
          <cell r="BN71">
            <v>431054</v>
          </cell>
          <cell r="BO71">
            <v>0</v>
          </cell>
          <cell r="BP71">
            <v>0</v>
          </cell>
          <cell r="BQ71">
            <v>0</v>
          </cell>
          <cell r="BR71">
            <v>4945104</v>
          </cell>
          <cell r="BS71">
            <v>29109</v>
          </cell>
          <cell r="BT71">
            <v>9256</v>
          </cell>
          <cell r="BU71">
            <v>2892</v>
          </cell>
          <cell r="BV71">
            <v>195587</v>
          </cell>
          <cell r="BW71">
            <v>1666947</v>
          </cell>
          <cell r="BX71">
            <v>960081</v>
          </cell>
          <cell r="BY71">
            <v>0</v>
          </cell>
          <cell r="BZ71">
            <v>0</v>
          </cell>
          <cell r="CA71">
            <v>0</v>
          </cell>
          <cell r="CB71">
            <v>13032814</v>
          </cell>
          <cell r="CC71">
            <v>3877858</v>
          </cell>
          <cell r="CD71">
            <v>1604227</v>
          </cell>
          <cell r="CE71">
            <v>700</v>
          </cell>
          <cell r="CF71">
            <v>141590</v>
          </cell>
          <cell r="CG71">
            <v>0</v>
          </cell>
          <cell r="CH71">
            <v>0</v>
          </cell>
          <cell r="CI71">
            <v>5624375</v>
          </cell>
          <cell r="CJ71">
            <v>18657189</v>
          </cell>
          <cell r="CK71">
            <v>155219752</v>
          </cell>
          <cell r="CM71">
            <v>11052003</v>
          </cell>
          <cell r="CN71">
            <v>0</v>
          </cell>
          <cell r="CO71">
            <v>0</v>
          </cell>
          <cell r="CP71">
            <v>0</v>
          </cell>
          <cell r="CQ71">
            <v>0</v>
          </cell>
          <cell r="CR71">
            <v>0</v>
          </cell>
          <cell r="CS71">
            <v>94000</v>
          </cell>
          <cell r="CT71">
            <v>0</v>
          </cell>
          <cell r="CV71">
            <v>0</v>
          </cell>
          <cell r="CW71">
            <v>16250758</v>
          </cell>
          <cell r="CX71">
            <v>2067557</v>
          </cell>
          <cell r="CY71">
            <v>702653</v>
          </cell>
        </row>
        <row r="72">
          <cell r="A72">
            <v>382</v>
          </cell>
          <cell r="B72">
            <v>189962000</v>
          </cell>
          <cell r="C72">
            <v>7652150</v>
          </cell>
          <cell r="D72">
            <v>22087754</v>
          </cell>
          <cell r="E72">
            <v>2074966</v>
          </cell>
          <cell r="F72">
            <v>8115600</v>
          </cell>
          <cell r="G72">
            <v>0</v>
          </cell>
          <cell r="H72">
            <v>0</v>
          </cell>
          <cell r="I72">
            <v>1599600</v>
          </cell>
          <cell r="J72">
            <v>268100</v>
          </cell>
          <cell r="K72">
            <v>175300</v>
          </cell>
          <cell r="L72">
            <v>0</v>
          </cell>
          <cell r="M72">
            <v>27800</v>
          </cell>
          <cell r="N72">
            <v>124800</v>
          </cell>
          <cell r="O72">
            <v>2861408</v>
          </cell>
          <cell r="P72">
            <v>1544100</v>
          </cell>
          <cell r="Q72">
            <v>462500</v>
          </cell>
          <cell r="R72">
            <v>667400</v>
          </cell>
          <cell r="S72">
            <v>241500</v>
          </cell>
          <cell r="T72">
            <v>8932900</v>
          </cell>
          <cell r="U72">
            <v>0</v>
          </cell>
          <cell r="V72">
            <v>88000</v>
          </cell>
          <cell r="W72">
            <v>291300</v>
          </cell>
          <cell r="X72">
            <v>0</v>
          </cell>
          <cell r="Y72">
            <v>0</v>
          </cell>
          <cell r="Z72">
            <v>0</v>
          </cell>
          <cell r="AA72">
            <v>0</v>
          </cell>
          <cell r="AB72">
            <v>0</v>
          </cell>
          <cell r="AC72">
            <v>56000</v>
          </cell>
          <cell r="AD72">
            <v>751600</v>
          </cell>
          <cell r="AE72">
            <v>0</v>
          </cell>
          <cell r="AF72">
            <v>475700</v>
          </cell>
          <cell r="AG72">
            <v>12000</v>
          </cell>
          <cell r="AH72">
            <v>25000</v>
          </cell>
          <cell r="AI72">
            <v>890100</v>
          </cell>
          <cell r="AJ72">
            <v>2064962</v>
          </cell>
          <cell r="AK72">
            <v>16106000</v>
          </cell>
          <cell r="AL72">
            <v>566343</v>
          </cell>
          <cell r="AM72">
            <v>0</v>
          </cell>
          <cell r="AN72">
            <v>197900</v>
          </cell>
          <cell r="AO72">
            <v>0</v>
          </cell>
          <cell r="AP72">
            <v>0</v>
          </cell>
          <cell r="AQ72">
            <v>268322783</v>
          </cell>
          <cell r="AR72">
            <v>4248000</v>
          </cell>
          <cell r="AS72">
            <v>733400</v>
          </cell>
          <cell r="AT72">
            <v>1640700</v>
          </cell>
          <cell r="AU72">
            <v>597800</v>
          </cell>
          <cell r="AV72">
            <v>0</v>
          </cell>
          <cell r="AW72">
            <v>0</v>
          </cell>
          <cell r="AX72">
            <v>21100</v>
          </cell>
          <cell r="AY72">
            <v>7241000</v>
          </cell>
          <cell r="AZ72">
            <v>3614641</v>
          </cell>
          <cell r="BA72">
            <v>709100</v>
          </cell>
          <cell r="BB72">
            <v>99300</v>
          </cell>
          <cell r="BC72">
            <v>0</v>
          </cell>
          <cell r="BD72">
            <v>4423041</v>
          </cell>
          <cell r="BE72">
            <v>2253400</v>
          </cell>
          <cell r="BF72">
            <v>0</v>
          </cell>
          <cell r="BG72">
            <v>0</v>
          </cell>
          <cell r="BH72">
            <v>97000</v>
          </cell>
          <cell r="BI72">
            <v>74200</v>
          </cell>
          <cell r="BJ72">
            <v>0</v>
          </cell>
          <cell r="BK72">
            <v>2424600</v>
          </cell>
          <cell r="BL72">
            <v>2589800</v>
          </cell>
          <cell r="BM72">
            <v>1409200</v>
          </cell>
          <cell r="BN72">
            <v>1721200</v>
          </cell>
          <cell r="BO72">
            <v>0</v>
          </cell>
          <cell r="BP72">
            <v>0</v>
          </cell>
          <cell r="BQ72">
            <v>330800</v>
          </cell>
          <cell r="BR72">
            <v>7546900</v>
          </cell>
          <cell r="BS72">
            <v>152800</v>
          </cell>
          <cell r="BT72">
            <v>58200</v>
          </cell>
          <cell r="BU72">
            <v>0</v>
          </cell>
          <cell r="BV72">
            <v>596900</v>
          </cell>
          <cell r="BW72">
            <v>3177300</v>
          </cell>
          <cell r="BX72">
            <v>0</v>
          </cell>
          <cell r="BY72">
            <v>100500</v>
          </cell>
          <cell r="BZ72">
            <v>0</v>
          </cell>
          <cell r="CA72">
            <v>0</v>
          </cell>
          <cell r="CB72">
            <v>24225341</v>
          </cell>
          <cell r="CC72">
            <v>4693400</v>
          </cell>
          <cell r="CD72">
            <v>1477100</v>
          </cell>
          <cell r="CE72">
            <v>76300</v>
          </cell>
          <cell r="CF72">
            <v>570900</v>
          </cell>
          <cell r="CG72">
            <v>156800</v>
          </cell>
          <cell r="CH72">
            <v>0</v>
          </cell>
          <cell r="CI72">
            <v>6974500</v>
          </cell>
          <cell r="CJ72">
            <v>31199841</v>
          </cell>
          <cell r="CK72">
            <v>299522624</v>
          </cell>
          <cell r="CM72">
            <v>6587984</v>
          </cell>
          <cell r="CN72">
            <v>607267</v>
          </cell>
          <cell r="CO72">
            <v>0</v>
          </cell>
          <cell r="CP72">
            <v>0</v>
          </cell>
          <cell r="CQ72">
            <v>0</v>
          </cell>
          <cell r="CR72">
            <v>0</v>
          </cell>
          <cell r="CS72">
            <v>242208</v>
          </cell>
          <cell r="CT72">
            <v>0</v>
          </cell>
          <cell r="CV72">
            <v>0</v>
          </cell>
          <cell r="CW72">
            <v>34997700</v>
          </cell>
          <cell r="CX72">
            <v>3880170</v>
          </cell>
          <cell r="CY72">
            <v>1155290</v>
          </cell>
        </row>
        <row r="73">
          <cell r="A73">
            <v>383</v>
          </cell>
          <cell r="B73">
            <v>337098950</v>
          </cell>
          <cell r="C73">
            <v>11686830</v>
          </cell>
          <cell r="D73">
            <v>28140130</v>
          </cell>
          <cell r="E73">
            <v>8311910</v>
          </cell>
          <cell r="F73">
            <v>13730070</v>
          </cell>
          <cell r="G73">
            <v>0</v>
          </cell>
          <cell r="H73">
            <v>600000</v>
          </cell>
          <cell r="I73">
            <v>2425780</v>
          </cell>
          <cell r="J73">
            <v>0</v>
          </cell>
          <cell r="K73">
            <v>0</v>
          </cell>
          <cell r="L73">
            <v>552350</v>
          </cell>
          <cell r="M73">
            <v>389150</v>
          </cell>
          <cell r="N73">
            <v>745310</v>
          </cell>
          <cell r="O73">
            <v>2732610</v>
          </cell>
          <cell r="P73">
            <v>4184950</v>
          </cell>
          <cell r="Q73">
            <v>966050</v>
          </cell>
          <cell r="R73">
            <v>1689200</v>
          </cell>
          <cell r="S73">
            <v>0</v>
          </cell>
          <cell r="T73">
            <v>5187850</v>
          </cell>
          <cell r="U73">
            <v>0</v>
          </cell>
          <cell r="V73">
            <v>119300</v>
          </cell>
          <cell r="W73">
            <v>292550</v>
          </cell>
          <cell r="X73">
            <v>0</v>
          </cell>
          <cell r="Y73">
            <v>0</v>
          </cell>
          <cell r="Z73">
            <v>0</v>
          </cell>
          <cell r="AA73">
            <v>0</v>
          </cell>
          <cell r="AB73">
            <v>270040</v>
          </cell>
          <cell r="AC73">
            <v>274090</v>
          </cell>
          <cell r="AD73">
            <v>821350</v>
          </cell>
          <cell r="AE73">
            <v>422480</v>
          </cell>
          <cell r="AF73">
            <v>550000</v>
          </cell>
          <cell r="AG73">
            <v>55550</v>
          </cell>
          <cell r="AH73">
            <v>12300</v>
          </cell>
          <cell r="AI73">
            <v>1761310</v>
          </cell>
          <cell r="AJ73">
            <v>6489950</v>
          </cell>
          <cell r="AK73">
            <v>907840</v>
          </cell>
          <cell r="AL73">
            <v>2572960</v>
          </cell>
          <cell r="AM73">
            <v>0</v>
          </cell>
          <cell r="AN73">
            <v>208430</v>
          </cell>
          <cell r="AO73">
            <v>1034870</v>
          </cell>
          <cell r="AP73">
            <v>136000</v>
          </cell>
          <cell r="AQ73">
            <v>434370160</v>
          </cell>
          <cell r="AR73">
            <v>6681480</v>
          </cell>
          <cell r="AS73">
            <v>2179120</v>
          </cell>
          <cell r="AT73">
            <v>3263580</v>
          </cell>
          <cell r="AU73">
            <v>659600</v>
          </cell>
          <cell r="AV73">
            <v>0</v>
          </cell>
          <cell r="AW73">
            <v>0</v>
          </cell>
          <cell r="AX73">
            <v>79200</v>
          </cell>
          <cell r="AY73">
            <v>12862980</v>
          </cell>
          <cell r="AZ73">
            <v>2082930</v>
          </cell>
          <cell r="BA73">
            <v>852760</v>
          </cell>
          <cell r="BB73">
            <v>105690</v>
          </cell>
          <cell r="BC73">
            <v>5200</v>
          </cell>
          <cell r="BD73">
            <v>3046580</v>
          </cell>
          <cell r="BE73">
            <v>1752220</v>
          </cell>
          <cell r="BF73">
            <v>265570</v>
          </cell>
          <cell r="BG73">
            <v>109830</v>
          </cell>
          <cell r="BH73">
            <v>76320</v>
          </cell>
          <cell r="BI73">
            <v>273830</v>
          </cell>
          <cell r="BJ73">
            <v>285930</v>
          </cell>
          <cell r="BK73">
            <v>2763700</v>
          </cell>
          <cell r="BL73">
            <v>3701060</v>
          </cell>
          <cell r="BM73">
            <v>2040860</v>
          </cell>
          <cell r="BN73">
            <v>2602000</v>
          </cell>
          <cell r="BO73">
            <v>470820</v>
          </cell>
          <cell r="BP73">
            <v>238610</v>
          </cell>
          <cell r="BQ73">
            <v>161920</v>
          </cell>
          <cell r="BR73">
            <v>15678310</v>
          </cell>
          <cell r="BS73">
            <v>758300</v>
          </cell>
          <cell r="BT73">
            <v>53560</v>
          </cell>
          <cell r="BU73">
            <v>201650</v>
          </cell>
          <cell r="BV73">
            <v>703130</v>
          </cell>
          <cell r="BW73">
            <v>5480760</v>
          </cell>
          <cell r="BX73">
            <v>1908240</v>
          </cell>
          <cell r="BY73">
            <v>453410</v>
          </cell>
          <cell r="BZ73">
            <v>605050</v>
          </cell>
          <cell r="CA73">
            <v>0</v>
          </cell>
          <cell r="CB73">
            <v>38052630</v>
          </cell>
          <cell r="CC73">
            <v>9600370</v>
          </cell>
          <cell r="CD73">
            <v>4732460</v>
          </cell>
          <cell r="CE73">
            <v>610500</v>
          </cell>
          <cell r="CF73">
            <v>797190</v>
          </cell>
          <cell r="CG73">
            <v>16300</v>
          </cell>
          <cell r="CH73">
            <v>0</v>
          </cell>
          <cell r="CI73">
            <v>15756820</v>
          </cell>
          <cell r="CJ73">
            <v>53809450</v>
          </cell>
          <cell r="CK73">
            <v>488179610</v>
          </cell>
          <cell r="CM73">
            <v>25299980</v>
          </cell>
          <cell r="CN73">
            <v>1437900</v>
          </cell>
          <cell r="CO73">
            <v>0</v>
          </cell>
          <cell r="CP73">
            <v>0</v>
          </cell>
          <cell r="CQ73">
            <v>0</v>
          </cell>
          <cell r="CR73">
            <v>0</v>
          </cell>
          <cell r="CS73">
            <v>317980</v>
          </cell>
          <cell r="CT73">
            <v>0</v>
          </cell>
          <cell r="CV73">
            <v>95510</v>
          </cell>
          <cell r="CW73">
            <v>50820700</v>
          </cell>
          <cell r="CX73">
            <v>8121070</v>
          </cell>
          <cell r="CY73">
            <v>0</v>
          </cell>
        </row>
        <row r="74">
          <cell r="A74">
            <v>384</v>
          </cell>
          <cell r="B74">
            <v>150171822</v>
          </cell>
          <cell r="C74">
            <v>5662461</v>
          </cell>
          <cell r="D74">
            <v>12687913</v>
          </cell>
          <cell r="E74">
            <v>3911197</v>
          </cell>
          <cell r="F74">
            <v>5917036</v>
          </cell>
          <cell r="G74">
            <v>0</v>
          </cell>
          <cell r="H74">
            <v>0</v>
          </cell>
          <cell r="I74">
            <v>4563976</v>
          </cell>
          <cell r="J74">
            <v>0</v>
          </cell>
          <cell r="K74">
            <v>0</v>
          </cell>
          <cell r="L74">
            <v>0</v>
          </cell>
          <cell r="M74">
            <v>399074</v>
          </cell>
          <cell r="N74">
            <v>0</v>
          </cell>
          <cell r="O74">
            <v>1804413</v>
          </cell>
          <cell r="P74">
            <v>650961</v>
          </cell>
          <cell r="Q74">
            <v>904963</v>
          </cell>
          <cell r="R74">
            <v>286544</v>
          </cell>
          <cell r="S74">
            <v>0</v>
          </cell>
          <cell r="T74">
            <v>7495037</v>
          </cell>
          <cell r="U74">
            <v>24429</v>
          </cell>
          <cell r="V74">
            <v>0</v>
          </cell>
          <cell r="W74">
            <v>97659</v>
          </cell>
          <cell r="X74">
            <v>0</v>
          </cell>
          <cell r="Y74">
            <v>0</v>
          </cell>
          <cell r="Z74">
            <v>0</v>
          </cell>
          <cell r="AA74">
            <v>0</v>
          </cell>
          <cell r="AB74">
            <v>287501</v>
          </cell>
          <cell r="AC74">
            <v>0</v>
          </cell>
          <cell r="AD74">
            <v>190816</v>
          </cell>
          <cell r="AE74">
            <v>0</v>
          </cell>
          <cell r="AF74">
            <v>713986</v>
          </cell>
          <cell r="AG74">
            <v>125481</v>
          </cell>
          <cell r="AH74">
            <v>0</v>
          </cell>
          <cell r="AI74">
            <v>137120</v>
          </cell>
          <cell r="AJ74">
            <v>2819930</v>
          </cell>
          <cell r="AK74">
            <v>0</v>
          </cell>
          <cell r="AL74">
            <v>0</v>
          </cell>
          <cell r="AM74">
            <v>0</v>
          </cell>
          <cell r="AN74">
            <v>384494</v>
          </cell>
          <cell r="AO74">
            <v>0</v>
          </cell>
          <cell r="AP74">
            <v>100000</v>
          </cell>
          <cell r="AQ74">
            <v>199336813</v>
          </cell>
          <cell r="AR74">
            <v>4191402</v>
          </cell>
          <cell r="AS74">
            <v>809412</v>
          </cell>
          <cell r="AT74">
            <v>1528575</v>
          </cell>
          <cell r="AU74">
            <v>609690</v>
          </cell>
          <cell r="AV74">
            <v>0</v>
          </cell>
          <cell r="AW74">
            <v>0</v>
          </cell>
          <cell r="AX74">
            <v>0</v>
          </cell>
          <cell r="AY74">
            <v>7139079</v>
          </cell>
          <cell r="AZ74">
            <v>1874331</v>
          </cell>
          <cell r="BA74">
            <v>457530</v>
          </cell>
          <cell r="BB74">
            <v>109903</v>
          </cell>
          <cell r="BC74">
            <v>0</v>
          </cell>
          <cell r="BD74">
            <v>2441764</v>
          </cell>
          <cell r="BE74">
            <v>841323</v>
          </cell>
          <cell r="BF74">
            <v>206220</v>
          </cell>
          <cell r="BG74">
            <v>0</v>
          </cell>
          <cell r="BH74">
            <v>0</v>
          </cell>
          <cell r="BI74">
            <v>430490</v>
          </cell>
          <cell r="BJ74">
            <v>206220</v>
          </cell>
          <cell r="BK74">
            <v>1684253</v>
          </cell>
          <cell r="BL74">
            <v>2471655</v>
          </cell>
          <cell r="BM74">
            <v>346745</v>
          </cell>
          <cell r="BN74">
            <v>942488</v>
          </cell>
          <cell r="BO74">
            <v>472651</v>
          </cell>
          <cell r="BP74">
            <v>0</v>
          </cell>
          <cell r="BQ74">
            <v>229678</v>
          </cell>
          <cell r="BR74">
            <v>6020359</v>
          </cell>
          <cell r="BS74">
            <v>142017</v>
          </cell>
          <cell r="BT74">
            <v>0</v>
          </cell>
          <cell r="BU74">
            <v>0</v>
          </cell>
          <cell r="BV74">
            <v>273484</v>
          </cell>
          <cell r="BW74">
            <v>3613296</v>
          </cell>
          <cell r="BX74">
            <v>0</v>
          </cell>
          <cell r="BY74">
            <v>0</v>
          </cell>
          <cell r="BZ74">
            <v>0</v>
          </cell>
          <cell r="CA74">
            <v>0</v>
          </cell>
          <cell r="CB74">
            <v>19757110</v>
          </cell>
          <cell r="CC74">
            <v>3316513</v>
          </cell>
          <cell r="CD74">
            <v>4156558</v>
          </cell>
          <cell r="CE74">
            <v>193982</v>
          </cell>
          <cell r="CF74">
            <v>168687</v>
          </cell>
          <cell r="CG74">
            <v>0</v>
          </cell>
          <cell r="CH74">
            <v>0</v>
          </cell>
          <cell r="CI74">
            <v>7835740</v>
          </cell>
          <cell r="CJ74">
            <v>27592850</v>
          </cell>
          <cell r="CK74">
            <v>226929663</v>
          </cell>
          <cell r="CM74">
            <v>5989165</v>
          </cell>
          <cell r="CN74">
            <v>0</v>
          </cell>
          <cell r="CO74">
            <v>497270</v>
          </cell>
          <cell r="CP74">
            <v>0</v>
          </cell>
          <cell r="CQ74">
            <v>0</v>
          </cell>
          <cell r="CR74">
            <v>0</v>
          </cell>
          <cell r="CS74">
            <v>427024</v>
          </cell>
          <cell r="CT74">
            <v>0</v>
          </cell>
          <cell r="CV74">
            <v>0</v>
          </cell>
          <cell r="CW74">
            <v>0</v>
          </cell>
          <cell r="CX74">
            <v>3035011</v>
          </cell>
          <cell r="CY74">
            <v>872786</v>
          </cell>
        </row>
        <row r="75">
          <cell r="A75">
            <v>390</v>
          </cell>
          <cell r="B75">
            <v>84372634</v>
          </cell>
          <cell r="C75">
            <v>3296975</v>
          </cell>
          <cell r="D75">
            <v>9305487</v>
          </cell>
          <cell r="E75">
            <v>2830849</v>
          </cell>
          <cell r="F75">
            <v>3385681</v>
          </cell>
          <cell r="G75">
            <v>0</v>
          </cell>
          <cell r="H75">
            <v>228638</v>
          </cell>
          <cell r="I75">
            <v>0</v>
          </cell>
          <cell r="J75">
            <v>0</v>
          </cell>
          <cell r="K75">
            <v>1820352</v>
          </cell>
          <cell r="L75">
            <v>1138190</v>
          </cell>
          <cell r="M75">
            <v>69697</v>
          </cell>
          <cell r="N75">
            <v>458609</v>
          </cell>
          <cell r="O75">
            <v>2553323</v>
          </cell>
          <cell r="P75">
            <v>761574</v>
          </cell>
          <cell r="Q75">
            <v>440876</v>
          </cell>
          <cell r="R75">
            <v>615078</v>
          </cell>
          <cell r="S75">
            <v>0</v>
          </cell>
          <cell r="T75">
            <v>5728961</v>
          </cell>
          <cell r="U75">
            <v>59889</v>
          </cell>
          <cell r="V75">
            <v>0</v>
          </cell>
          <cell r="W75">
            <v>0</v>
          </cell>
          <cell r="X75">
            <v>32345</v>
          </cell>
          <cell r="Y75">
            <v>0</v>
          </cell>
          <cell r="Z75">
            <v>0</v>
          </cell>
          <cell r="AA75">
            <v>0</v>
          </cell>
          <cell r="AB75">
            <v>0</v>
          </cell>
          <cell r="AC75">
            <v>0</v>
          </cell>
          <cell r="AD75">
            <v>176866</v>
          </cell>
          <cell r="AE75">
            <v>0</v>
          </cell>
          <cell r="AF75">
            <v>839447</v>
          </cell>
          <cell r="AG75">
            <v>41344</v>
          </cell>
          <cell r="AH75">
            <v>20598</v>
          </cell>
          <cell r="AI75">
            <v>374472</v>
          </cell>
          <cell r="AJ75">
            <v>982226</v>
          </cell>
          <cell r="AK75">
            <v>250590</v>
          </cell>
          <cell r="AL75">
            <v>680212</v>
          </cell>
          <cell r="AM75">
            <v>0</v>
          </cell>
          <cell r="AN75">
            <v>369958</v>
          </cell>
          <cell r="AO75">
            <v>0</v>
          </cell>
          <cell r="AP75">
            <v>0</v>
          </cell>
          <cell r="AQ75">
            <v>120834871</v>
          </cell>
          <cell r="AR75">
            <v>1605215</v>
          </cell>
          <cell r="AS75">
            <v>1000068</v>
          </cell>
          <cell r="AT75">
            <v>1029000</v>
          </cell>
          <cell r="AU75">
            <v>44789</v>
          </cell>
          <cell r="AV75">
            <v>0</v>
          </cell>
          <cell r="AW75">
            <v>12359</v>
          </cell>
          <cell r="AX75">
            <v>0</v>
          </cell>
          <cell r="AY75">
            <v>3691431</v>
          </cell>
          <cell r="AZ75">
            <v>2617287</v>
          </cell>
          <cell r="BA75">
            <v>0</v>
          </cell>
          <cell r="BB75">
            <v>0</v>
          </cell>
          <cell r="BC75">
            <v>0</v>
          </cell>
          <cell r="BD75">
            <v>2617287</v>
          </cell>
          <cell r="BE75">
            <v>480761</v>
          </cell>
          <cell r="BF75">
            <v>70538</v>
          </cell>
          <cell r="BG75">
            <v>79656</v>
          </cell>
          <cell r="BH75">
            <v>0</v>
          </cell>
          <cell r="BI75">
            <v>41911</v>
          </cell>
          <cell r="BJ75">
            <v>20398</v>
          </cell>
          <cell r="BK75">
            <v>693264</v>
          </cell>
          <cell r="BL75">
            <v>1609444</v>
          </cell>
          <cell r="BM75">
            <v>587580</v>
          </cell>
          <cell r="BN75">
            <v>623653</v>
          </cell>
          <cell r="BO75">
            <v>70301</v>
          </cell>
          <cell r="BP75">
            <v>0</v>
          </cell>
          <cell r="BQ75">
            <v>0</v>
          </cell>
          <cell r="BR75">
            <v>2902293</v>
          </cell>
          <cell r="BS75">
            <v>61313</v>
          </cell>
          <cell r="BT75">
            <v>117820</v>
          </cell>
          <cell r="BU75">
            <v>103216</v>
          </cell>
          <cell r="BV75">
            <v>5886</v>
          </cell>
          <cell r="BW75">
            <v>972360</v>
          </cell>
          <cell r="BX75">
            <v>291001</v>
          </cell>
          <cell r="BY75">
            <v>69163</v>
          </cell>
          <cell r="BZ75">
            <v>0</v>
          </cell>
          <cell r="CA75">
            <v>0</v>
          </cell>
          <cell r="CB75">
            <v>11513719</v>
          </cell>
          <cell r="CC75">
            <v>1717669</v>
          </cell>
          <cell r="CD75">
            <v>2648120</v>
          </cell>
          <cell r="CE75">
            <v>1854</v>
          </cell>
          <cell r="CF75">
            <v>0</v>
          </cell>
          <cell r="CG75">
            <v>161886</v>
          </cell>
          <cell r="CH75">
            <v>0</v>
          </cell>
          <cell r="CI75">
            <v>4529529</v>
          </cell>
          <cell r="CJ75">
            <v>16043248</v>
          </cell>
          <cell r="CK75">
            <v>136878119</v>
          </cell>
          <cell r="CM75">
            <v>7138995</v>
          </cell>
          <cell r="CN75">
            <v>212192</v>
          </cell>
          <cell r="CO75">
            <v>0</v>
          </cell>
          <cell r="CP75">
            <v>0</v>
          </cell>
          <cell r="CQ75">
            <v>0</v>
          </cell>
          <cell r="CR75">
            <v>0</v>
          </cell>
          <cell r="CS75">
            <v>128271</v>
          </cell>
          <cell r="CT75">
            <v>0</v>
          </cell>
          <cell r="CV75">
            <v>0</v>
          </cell>
          <cell r="CW75">
            <v>0</v>
          </cell>
          <cell r="CX75">
            <v>2171121</v>
          </cell>
          <cell r="CY75">
            <v>165828</v>
          </cell>
        </row>
        <row r="76">
          <cell r="A76">
            <v>391</v>
          </cell>
          <cell r="B76">
            <v>116208712</v>
          </cell>
          <cell r="C76">
            <v>4163230</v>
          </cell>
          <cell r="D76">
            <v>10215645</v>
          </cell>
          <cell r="E76">
            <v>2777670</v>
          </cell>
          <cell r="F76">
            <v>4639540</v>
          </cell>
          <cell r="G76">
            <v>0</v>
          </cell>
          <cell r="H76">
            <v>0</v>
          </cell>
          <cell r="I76">
            <v>3333181</v>
          </cell>
          <cell r="J76">
            <v>0</v>
          </cell>
          <cell r="K76">
            <v>0</v>
          </cell>
          <cell r="L76">
            <v>0</v>
          </cell>
          <cell r="M76">
            <v>0</v>
          </cell>
          <cell r="N76">
            <v>556980</v>
          </cell>
          <cell r="O76">
            <v>1982070</v>
          </cell>
          <cell r="P76">
            <v>1181984</v>
          </cell>
          <cell r="Q76">
            <v>939660</v>
          </cell>
          <cell r="R76">
            <v>7380</v>
          </cell>
          <cell r="S76">
            <v>0</v>
          </cell>
          <cell r="T76">
            <v>1437440</v>
          </cell>
          <cell r="U76">
            <v>53640</v>
          </cell>
          <cell r="V76">
            <v>66001</v>
          </cell>
          <cell r="W76">
            <v>0</v>
          </cell>
          <cell r="X76">
            <v>0</v>
          </cell>
          <cell r="Y76">
            <v>0</v>
          </cell>
          <cell r="Z76">
            <v>0</v>
          </cell>
          <cell r="AA76">
            <v>0</v>
          </cell>
          <cell r="AB76">
            <v>0</v>
          </cell>
          <cell r="AC76">
            <v>0</v>
          </cell>
          <cell r="AD76">
            <v>189440</v>
          </cell>
          <cell r="AE76">
            <v>32980</v>
          </cell>
          <cell r="AF76">
            <v>671351</v>
          </cell>
          <cell r="AG76">
            <v>65260</v>
          </cell>
          <cell r="AH76">
            <v>41280</v>
          </cell>
          <cell r="AI76">
            <v>19610</v>
          </cell>
          <cell r="AJ76">
            <v>3908480</v>
          </cell>
          <cell r="AK76">
            <v>1897610</v>
          </cell>
          <cell r="AL76">
            <v>1532350</v>
          </cell>
          <cell r="AM76">
            <v>0</v>
          </cell>
          <cell r="AN76">
            <v>311420</v>
          </cell>
          <cell r="AO76">
            <v>731070</v>
          </cell>
          <cell r="AP76">
            <v>0</v>
          </cell>
          <cell r="AQ76">
            <v>156963984</v>
          </cell>
          <cell r="AR76">
            <v>2145590</v>
          </cell>
          <cell r="AS76">
            <v>740750</v>
          </cell>
          <cell r="AT76">
            <v>3764330</v>
          </cell>
          <cell r="AU76">
            <v>559160</v>
          </cell>
          <cell r="AV76">
            <v>0</v>
          </cell>
          <cell r="AW76">
            <v>424020</v>
          </cell>
          <cell r="AX76">
            <v>0</v>
          </cell>
          <cell r="AY76">
            <v>7633850</v>
          </cell>
          <cell r="AZ76">
            <v>57000</v>
          </cell>
          <cell r="BA76">
            <v>123410</v>
          </cell>
          <cell r="BB76">
            <v>0</v>
          </cell>
          <cell r="BC76">
            <v>0</v>
          </cell>
          <cell r="BD76">
            <v>180410</v>
          </cell>
          <cell r="BE76">
            <v>860070</v>
          </cell>
          <cell r="BF76">
            <v>73440</v>
          </cell>
          <cell r="BG76">
            <v>25610</v>
          </cell>
          <cell r="BH76">
            <v>0</v>
          </cell>
          <cell r="BI76">
            <v>72650</v>
          </cell>
          <cell r="BJ76">
            <v>31640</v>
          </cell>
          <cell r="BK76">
            <v>1063410</v>
          </cell>
          <cell r="BL76">
            <v>1977570</v>
          </cell>
          <cell r="BM76">
            <v>2052140</v>
          </cell>
          <cell r="BN76">
            <v>1383770</v>
          </cell>
          <cell r="BO76">
            <v>17880</v>
          </cell>
          <cell r="BP76">
            <v>0</v>
          </cell>
          <cell r="BQ76">
            <v>0</v>
          </cell>
          <cell r="BR76">
            <v>5756081</v>
          </cell>
          <cell r="BS76">
            <v>105020</v>
          </cell>
          <cell r="BT76">
            <v>81670</v>
          </cell>
          <cell r="BU76">
            <v>45200</v>
          </cell>
          <cell r="BV76">
            <v>0</v>
          </cell>
          <cell r="BW76">
            <v>1630551</v>
          </cell>
          <cell r="BX76">
            <v>319290</v>
          </cell>
          <cell r="BY76">
            <v>120560</v>
          </cell>
          <cell r="BZ76">
            <v>0</v>
          </cell>
          <cell r="CA76">
            <v>0</v>
          </cell>
          <cell r="CB76">
            <v>16611321</v>
          </cell>
          <cell r="CC76">
            <v>6673930</v>
          </cell>
          <cell r="CD76">
            <v>6735990</v>
          </cell>
          <cell r="CE76">
            <v>0</v>
          </cell>
          <cell r="CF76">
            <v>323120</v>
          </cell>
          <cell r="CG76">
            <v>263650</v>
          </cell>
          <cell r="CH76">
            <v>0</v>
          </cell>
          <cell r="CI76">
            <v>13996690</v>
          </cell>
          <cell r="CJ76">
            <v>30608011</v>
          </cell>
          <cell r="CK76">
            <v>187571995</v>
          </cell>
          <cell r="CM76">
            <v>10624476</v>
          </cell>
          <cell r="CN76">
            <v>488330</v>
          </cell>
          <cell r="CO76">
            <v>0</v>
          </cell>
          <cell r="CP76">
            <v>0</v>
          </cell>
          <cell r="CQ76">
            <v>0</v>
          </cell>
          <cell r="CR76">
            <v>0</v>
          </cell>
          <cell r="CS76">
            <v>262950</v>
          </cell>
          <cell r="CT76">
            <v>0</v>
          </cell>
          <cell r="CV76">
            <v>0</v>
          </cell>
          <cell r="CW76">
            <v>13923745</v>
          </cell>
          <cell r="CX76">
            <v>2768710</v>
          </cell>
          <cell r="CY76">
            <v>0</v>
          </cell>
        </row>
        <row r="77">
          <cell r="A77">
            <v>392</v>
          </cell>
          <cell r="B77">
            <v>88898352</v>
          </cell>
          <cell r="C77">
            <v>3431571</v>
          </cell>
          <cell r="D77">
            <v>7813403</v>
          </cell>
          <cell r="E77">
            <v>3111845</v>
          </cell>
          <cell r="F77">
            <v>3605130</v>
          </cell>
          <cell r="G77">
            <v>0</v>
          </cell>
          <cell r="H77">
            <v>599353</v>
          </cell>
          <cell r="I77">
            <v>0</v>
          </cell>
          <cell r="J77">
            <v>0</v>
          </cell>
          <cell r="K77">
            <v>626298</v>
          </cell>
          <cell r="L77">
            <v>582707</v>
          </cell>
          <cell r="M77">
            <v>124654</v>
          </cell>
          <cell r="N77">
            <v>187828</v>
          </cell>
          <cell r="O77">
            <v>1605132</v>
          </cell>
          <cell r="P77">
            <v>1101290</v>
          </cell>
          <cell r="Q77">
            <v>237090</v>
          </cell>
          <cell r="R77">
            <v>60236</v>
          </cell>
          <cell r="S77">
            <v>0</v>
          </cell>
          <cell r="T77">
            <v>5031584</v>
          </cell>
          <cell r="U77">
            <v>0</v>
          </cell>
          <cell r="V77">
            <v>0</v>
          </cell>
          <cell r="W77">
            <v>243950</v>
          </cell>
          <cell r="X77">
            <v>0</v>
          </cell>
          <cell r="Y77">
            <v>0</v>
          </cell>
          <cell r="Z77">
            <v>0</v>
          </cell>
          <cell r="AA77">
            <v>0</v>
          </cell>
          <cell r="AB77">
            <v>0</v>
          </cell>
          <cell r="AC77">
            <v>0</v>
          </cell>
          <cell r="AD77">
            <v>184404</v>
          </cell>
          <cell r="AE77">
            <v>22516</v>
          </cell>
          <cell r="AF77">
            <v>371250</v>
          </cell>
          <cell r="AG77">
            <v>100231</v>
          </cell>
          <cell r="AH77">
            <v>5125</v>
          </cell>
          <cell r="AI77">
            <v>283345</v>
          </cell>
          <cell r="AJ77">
            <v>0</v>
          </cell>
          <cell r="AK77">
            <v>0</v>
          </cell>
          <cell r="AL77">
            <v>0</v>
          </cell>
          <cell r="AM77">
            <v>0</v>
          </cell>
          <cell r="AN77">
            <v>0</v>
          </cell>
          <cell r="AO77">
            <v>517474</v>
          </cell>
          <cell r="AP77">
            <v>0</v>
          </cell>
          <cell r="AQ77">
            <v>118744768</v>
          </cell>
          <cell r="AR77">
            <v>1982579</v>
          </cell>
          <cell r="AS77">
            <v>495854</v>
          </cell>
          <cell r="AT77">
            <v>1658401</v>
          </cell>
          <cell r="AU77">
            <v>61257</v>
          </cell>
          <cell r="AV77">
            <v>0</v>
          </cell>
          <cell r="AW77">
            <v>0</v>
          </cell>
          <cell r="AX77">
            <v>19311</v>
          </cell>
          <cell r="AY77">
            <v>4217402</v>
          </cell>
          <cell r="AZ77">
            <v>2089744</v>
          </cell>
          <cell r="BA77">
            <v>0</v>
          </cell>
          <cell r="BB77">
            <v>134638</v>
          </cell>
          <cell r="BC77">
            <v>0</v>
          </cell>
          <cell r="BD77">
            <v>2224382</v>
          </cell>
          <cell r="BE77">
            <v>479527</v>
          </cell>
          <cell r="BF77">
            <v>250485</v>
          </cell>
          <cell r="BG77">
            <v>35454</v>
          </cell>
          <cell r="BH77">
            <v>52000</v>
          </cell>
          <cell r="BI77">
            <v>31716</v>
          </cell>
          <cell r="BJ77">
            <v>109755</v>
          </cell>
          <cell r="BK77">
            <v>958937</v>
          </cell>
          <cell r="BL77">
            <v>1228969</v>
          </cell>
          <cell r="BM77">
            <v>720870</v>
          </cell>
          <cell r="BN77">
            <v>329572</v>
          </cell>
          <cell r="BO77">
            <v>0</v>
          </cell>
          <cell r="BP77">
            <v>0</v>
          </cell>
          <cell r="BQ77">
            <v>395195</v>
          </cell>
          <cell r="BR77">
            <v>2952395</v>
          </cell>
          <cell r="BS77">
            <v>47531</v>
          </cell>
          <cell r="BT77">
            <v>56174</v>
          </cell>
          <cell r="BU77">
            <v>0</v>
          </cell>
          <cell r="BV77">
            <v>0</v>
          </cell>
          <cell r="BW77">
            <v>1170531</v>
          </cell>
          <cell r="BX77">
            <v>116620</v>
          </cell>
          <cell r="BY77">
            <v>115902</v>
          </cell>
          <cell r="BZ77">
            <v>0</v>
          </cell>
          <cell r="CA77">
            <v>220381</v>
          </cell>
          <cell r="CB77">
            <v>11802466</v>
          </cell>
          <cell r="CC77">
            <v>1366235</v>
          </cell>
          <cell r="CD77">
            <v>3650918</v>
          </cell>
          <cell r="CE77">
            <v>283305</v>
          </cell>
          <cell r="CF77">
            <v>146361</v>
          </cell>
          <cell r="CG77">
            <v>94089</v>
          </cell>
          <cell r="CH77">
            <v>0</v>
          </cell>
          <cell r="CI77">
            <v>5540908</v>
          </cell>
          <cell r="CJ77">
            <v>17343374</v>
          </cell>
          <cell r="CK77">
            <v>136088142</v>
          </cell>
          <cell r="CM77">
            <v>6429852</v>
          </cell>
          <cell r="CN77">
            <v>287237</v>
          </cell>
          <cell r="CO77">
            <v>0</v>
          </cell>
          <cell r="CP77">
            <v>0</v>
          </cell>
          <cell r="CQ77">
            <v>141539</v>
          </cell>
          <cell r="CR77">
            <v>0</v>
          </cell>
          <cell r="CS77">
            <v>253326</v>
          </cell>
          <cell r="CT77">
            <v>0</v>
          </cell>
          <cell r="CV77">
            <v>0</v>
          </cell>
          <cell r="CW77">
            <v>16783251</v>
          </cell>
          <cell r="CX77">
            <v>1759546</v>
          </cell>
          <cell r="CY77">
            <v>449644</v>
          </cell>
        </row>
        <row r="78">
          <cell r="A78">
            <v>393</v>
          </cell>
          <cell r="B78">
            <v>72649974</v>
          </cell>
          <cell r="C78">
            <v>2912587</v>
          </cell>
          <cell r="D78">
            <v>7538551</v>
          </cell>
          <cell r="E78">
            <v>1700506</v>
          </cell>
          <cell r="F78">
            <v>3339750</v>
          </cell>
          <cell r="G78">
            <v>0</v>
          </cell>
          <cell r="H78">
            <v>0</v>
          </cell>
          <cell r="I78">
            <v>441265</v>
          </cell>
          <cell r="J78">
            <v>484418</v>
          </cell>
          <cell r="K78">
            <v>0</v>
          </cell>
          <cell r="L78">
            <v>199613</v>
          </cell>
          <cell r="M78">
            <v>535234</v>
          </cell>
          <cell r="N78">
            <v>189763</v>
          </cell>
          <cell r="O78">
            <v>913777</v>
          </cell>
          <cell r="P78">
            <v>1571718</v>
          </cell>
          <cell r="Q78">
            <v>0</v>
          </cell>
          <cell r="R78">
            <v>45359</v>
          </cell>
          <cell r="S78">
            <v>877819</v>
          </cell>
          <cell r="T78">
            <v>184370</v>
          </cell>
          <cell r="U78">
            <v>26462</v>
          </cell>
          <cell r="V78">
            <v>22279</v>
          </cell>
          <cell r="W78">
            <v>0</v>
          </cell>
          <cell r="X78">
            <v>0</v>
          </cell>
          <cell r="Y78">
            <v>0</v>
          </cell>
          <cell r="Z78">
            <v>29612</v>
          </cell>
          <cell r="AA78">
            <v>0</v>
          </cell>
          <cell r="AB78">
            <v>0</v>
          </cell>
          <cell r="AC78">
            <v>27198</v>
          </cell>
          <cell r="AD78">
            <v>151089</v>
          </cell>
          <cell r="AE78">
            <v>27680</v>
          </cell>
          <cell r="AF78">
            <v>476997</v>
          </cell>
          <cell r="AG78">
            <v>20888</v>
          </cell>
          <cell r="AH78">
            <v>18031</v>
          </cell>
          <cell r="AI78">
            <v>35547</v>
          </cell>
          <cell r="AJ78">
            <v>2390041</v>
          </cell>
          <cell r="AK78">
            <v>734639</v>
          </cell>
          <cell r="AL78">
            <v>1507912</v>
          </cell>
          <cell r="AM78">
            <v>0</v>
          </cell>
          <cell r="AN78">
            <v>33058</v>
          </cell>
          <cell r="AO78">
            <v>0</v>
          </cell>
          <cell r="AP78">
            <v>0</v>
          </cell>
          <cell r="AQ78">
            <v>99086137</v>
          </cell>
          <cell r="AR78">
            <v>2295111</v>
          </cell>
          <cell r="AS78">
            <v>474224</v>
          </cell>
          <cell r="AT78">
            <v>1855253</v>
          </cell>
          <cell r="AU78">
            <v>106157</v>
          </cell>
          <cell r="AV78">
            <v>0</v>
          </cell>
          <cell r="AW78">
            <v>0</v>
          </cell>
          <cell r="AX78">
            <v>0</v>
          </cell>
          <cell r="AY78">
            <v>4730745</v>
          </cell>
          <cell r="AZ78">
            <v>81236</v>
          </cell>
          <cell r="BA78">
            <v>0</v>
          </cell>
          <cell r="BB78">
            <v>102713</v>
          </cell>
          <cell r="BC78">
            <v>0</v>
          </cell>
          <cell r="BD78">
            <v>183949</v>
          </cell>
          <cell r="BE78">
            <v>643039</v>
          </cell>
          <cell r="BF78">
            <v>380265</v>
          </cell>
          <cell r="BG78">
            <v>31466</v>
          </cell>
          <cell r="BH78">
            <v>0</v>
          </cell>
          <cell r="BI78">
            <v>42794</v>
          </cell>
          <cell r="BJ78">
            <v>0</v>
          </cell>
          <cell r="BK78">
            <v>1097564</v>
          </cell>
          <cell r="BL78">
            <v>1156132</v>
          </cell>
          <cell r="BM78">
            <v>534071</v>
          </cell>
          <cell r="BN78">
            <v>754219</v>
          </cell>
          <cell r="BO78">
            <v>108150</v>
          </cell>
          <cell r="BP78">
            <v>0</v>
          </cell>
          <cell r="BQ78">
            <v>552862</v>
          </cell>
          <cell r="BR78">
            <v>2892182</v>
          </cell>
          <cell r="BS78">
            <v>40653</v>
          </cell>
          <cell r="BT78">
            <v>0</v>
          </cell>
          <cell r="BU78">
            <v>0</v>
          </cell>
          <cell r="BV78">
            <v>44909</v>
          </cell>
          <cell r="BW78">
            <v>721946</v>
          </cell>
          <cell r="BX78">
            <v>46148</v>
          </cell>
          <cell r="BY78">
            <v>89224</v>
          </cell>
          <cell r="BZ78">
            <v>0</v>
          </cell>
          <cell r="CA78">
            <v>0</v>
          </cell>
          <cell r="CB78">
            <v>10060572</v>
          </cell>
          <cell r="CC78">
            <v>2329934</v>
          </cell>
          <cell r="CD78">
            <v>3841030</v>
          </cell>
          <cell r="CE78">
            <v>0</v>
          </cell>
          <cell r="CF78">
            <v>111772</v>
          </cell>
          <cell r="CG78">
            <v>140156</v>
          </cell>
          <cell r="CH78">
            <v>0</v>
          </cell>
          <cell r="CI78">
            <v>6422892</v>
          </cell>
          <cell r="CJ78">
            <v>16483464</v>
          </cell>
          <cell r="CK78">
            <v>115569601</v>
          </cell>
          <cell r="CM78">
            <v>1578261</v>
          </cell>
          <cell r="CN78">
            <v>0</v>
          </cell>
          <cell r="CO78">
            <v>0</v>
          </cell>
          <cell r="CP78">
            <v>0</v>
          </cell>
          <cell r="CQ78">
            <v>0</v>
          </cell>
          <cell r="CR78">
            <v>0</v>
          </cell>
          <cell r="CS78">
            <v>462719</v>
          </cell>
          <cell r="CT78">
            <v>0</v>
          </cell>
          <cell r="CV78">
            <v>0</v>
          </cell>
          <cell r="CW78">
            <v>16221000</v>
          </cell>
          <cell r="CX78">
            <v>1870019</v>
          </cell>
          <cell r="CY78">
            <v>626850</v>
          </cell>
        </row>
        <row r="79">
          <cell r="A79">
            <v>394</v>
          </cell>
          <cell r="B79">
            <v>137731810</v>
          </cell>
          <cell r="C79">
            <v>4942298</v>
          </cell>
          <cell r="D79">
            <v>10015560</v>
          </cell>
          <cell r="E79">
            <v>3217368</v>
          </cell>
          <cell r="F79">
            <v>6408279</v>
          </cell>
          <cell r="G79">
            <v>0</v>
          </cell>
          <cell r="H79">
            <v>600000</v>
          </cell>
          <cell r="I79">
            <v>13543</v>
          </cell>
          <cell r="J79">
            <v>57952</v>
          </cell>
          <cell r="K79">
            <v>287459</v>
          </cell>
          <cell r="L79">
            <v>365497</v>
          </cell>
          <cell r="M79">
            <v>375915</v>
          </cell>
          <cell r="N79">
            <v>300985</v>
          </cell>
          <cell r="O79">
            <v>1135501</v>
          </cell>
          <cell r="P79">
            <v>1262540</v>
          </cell>
          <cell r="Q79">
            <v>349555</v>
          </cell>
          <cell r="R79">
            <v>270095</v>
          </cell>
          <cell r="S79">
            <v>0</v>
          </cell>
          <cell r="T79">
            <v>6290701</v>
          </cell>
          <cell r="U79">
            <v>0</v>
          </cell>
          <cell r="V79">
            <v>57749</v>
          </cell>
          <cell r="W79">
            <v>0</v>
          </cell>
          <cell r="X79">
            <v>0</v>
          </cell>
          <cell r="Y79">
            <v>0</v>
          </cell>
          <cell r="Z79">
            <v>632246</v>
          </cell>
          <cell r="AA79">
            <v>0</v>
          </cell>
          <cell r="AB79">
            <v>0</v>
          </cell>
          <cell r="AC79">
            <v>0</v>
          </cell>
          <cell r="AD79">
            <v>178741</v>
          </cell>
          <cell r="AE79">
            <v>57001</v>
          </cell>
          <cell r="AF79">
            <v>1943</v>
          </cell>
          <cell r="AG79">
            <v>5000</v>
          </cell>
          <cell r="AH79">
            <v>7000</v>
          </cell>
          <cell r="AI79">
            <v>182014</v>
          </cell>
          <cell r="AJ79">
            <v>2010986</v>
          </cell>
          <cell r="AK79">
            <v>3002115</v>
          </cell>
          <cell r="AL79">
            <v>2305467</v>
          </cell>
          <cell r="AM79">
            <v>0</v>
          </cell>
          <cell r="AN79">
            <v>169535</v>
          </cell>
          <cell r="AO79">
            <v>1169206</v>
          </cell>
          <cell r="AP79">
            <v>0</v>
          </cell>
          <cell r="AQ79">
            <v>183404061</v>
          </cell>
          <cell r="AR79">
            <v>4394825</v>
          </cell>
          <cell r="AS79">
            <v>1654587</v>
          </cell>
          <cell r="AT79">
            <v>1180659</v>
          </cell>
          <cell r="AU79">
            <v>720600</v>
          </cell>
          <cell r="AV79">
            <v>0</v>
          </cell>
          <cell r="AW79">
            <v>0</v>
          </cell>
          <cell r="AX79">
            <v>90000</v>
          </cell>
          <cell r="AY79">
            <v>8040671</v>
          </cell>
          <cell r="AZ79">
            <v>1994036</v>
          </cell>
          <cell r="BA79">
            <v>699000</v>
          </cell>
          <cell r="BB79">
            <v>0</v>
          </cell>
          <cell r="BC79">
            <v>0</v>
          </cell>
          <cell r="BD79">
            <v>2693036</v>
          </cell>
          <cell r="BE79">
            <v>771504</v>
          </cell>
          <cell r="BF79">
            <v>260773</v>
          </cell>
          <cell r="BG79">
            <v>124259</v>
          </cell>
          <cell r="BH79">
            <v>38782</v>
          </cell>
          <cell r="BI79">
            <v>69539</v>
          </cell>
          <cell r="BJ79">
            <v>387638</v>
          </cell>
          <cell r="BK79">
            <v>1652495</v>
          </cell>
          <cell r="BL79">
            <v>1914748</v>
          </cell>
          <cell r="BM79">
            <v>839284</v>
          </cell>
          <cell r="BN79">
            <v>666699</v>
          </cell>
          <cell r="BO79">
            <v>57400</v>
          </cell>
          <cell r="BP79">
            <v>0</v>
          </cell>
          <cell r="BQ79">
            <v>1089368</v>
          </cell>
          <cell r="BR79">
            <v>5210394</v>
          </cell>
          <cell r="BS79">
            <v>105586</v>
          </cell>
          <cell r="BT79">
            <v>171296</v>
          </cell>
          <cell r="BU79">
            <v>0</v>
          </cell>
          <cell r="BV79">
            <v>0</v>
          </cell>
          <cell r="BW79">
            <v>2279971</v>
          </cell>
          <cell r="BX79">
            <v>790</v>
          </cell>
          <cell r="BY79">
            <v>0</v>
          </cell>
          <cell r="BZ79">
            <v>0</v>
          </cell>
          <cell r="CA79">
            <v>9575</v>
          </cell>
          <cell r="CB79">
            <v>19520919</v>
          </cell>
          <cell r="CC79">
            <v>2434962</v>
          </cell>
          <cell r="CD79">
            <v>2220966</v>
          </cell>
          <cell r="CE79">
            <v>8500</v>
          </cell>
          <cell r="CF79">
            <v>179321</v>
          </cell>
          <cell r="CG79">
            <v>167178</v>
          </cell>
          <cell r="CH79">
            <v>0</v>
          </cell>
          <cell r="CI79">
            <v>5010927</v>
          </cell>
          <cell r="CJ79">
            <v>24531846</v>
          </cell>
          <cell r="CK79">
            <v>207935907</v>
          </cell>
          <cell r="CM79">
            <v>4562913</v>
          </cell>
          <cell r="CN79">
            <v>1018282</v>
          </cell>
          <cell r="CO79">
            <v>0</v>
          </cell>
          <cell r="CP79">
            <v>0</v>
          </cell>
          <cell r="CQ79">
            <v>0</v>
          </cell>
          <cell r="CR79">
            <v>0</v>
          </cell>
          <cell r="CS79">
            <v>201529</v>
          </cell>
          <cell r="CT79">
            <v>0</v>
          </cell>
          <cell r="CV79">
            <v>0</v>
          </cell>
          <cell r="CW79">
            <v>24457000</v>
          </cell>
          <cell r="CX79">
            <v>3286090</v>
          </cell>
          <cell r="CY79">
            <v>54662</v>
          </cell>
        </row>
        <row r="80">
          <cell r="A80">
            <v>420</v>
          </cell>
          <cell r="B80">
            <v>1144390</v>
          </cell>
          <cell r="C80">
            <v>84553</v>
          </cell>
          <cell r="D80">
            <v>539646</v>
          </cell>
          <cell r="E80">
            <v>0</v>
          </cell>
          <cell r="F80">
            <v>20085</v>
          </cell>
          <cell r="G80">
            <v>13000</v>
          </cell>
          <cell r="H80">
            <v>0</v>
          </cell>
          <cell r="I80">
            <v>0</v>
          </cell>
          <cell r="J80">
            <v>10439</v>
          </cell>
          <cell r="K80">
            <v>95330</v>
          </cell>
          <cell r="L80">
            <v>0</v>
          </cell>
          <cell r="M80">
            <v>0</v>
          </cell>
          <cell r="N80">
            <v>0</v>
          </cell>
          <cell r="O80">
            <v>0</v>
          </cell>
          <cell r="P80">
            <v>0</v>
          </cell>
          <cell r="Q80">
            <v>5508</v>
          </cell>
          <cell r="R80">
            <v>22765</v>
          </cell>
          <cell r="S80">
            <v>0</v>
          </cell>
          <cell r="T80">
            <v>171070</v>
          </cell>
          <cell r="U80">
            <v>2200</v>
          </cell>
          <cell r="V80">
            <v>0</v>
          </cell>
          <cell r="W80">
            <v>0</v>
          </cell>
          <cell r="X80">
            <v>0</v>
          </cell>
          <cell r="Y80">
            <v>0</v>
          </cell>
          <cell r="Z80">
            <v>0</v>
          </cell>
          <cell r="AA80">
            <v>0</v>
          </cell>
          <cell r="AB80">
            <v>0</v>
          </cell>
          <cell r="AC80">
            <v>0</v>
          </cell>
          <cell r="AD80">
            <v>1836</v>
          </cell>
          <cell r="AE80">
            <v>0</v>
          </cell>
          <cell r="AF80">
            <v>20000</v>
          </cell>
          <cell r="AG80">
            <v>0</v>
          </cell>
          <cell r="AH80">
            <v>0</v>
          </cell>
          <cell r="AI80">
            <v>0</v>
          </cell>
          <cell r="AJ80">
            <v>67656</v>
          </cell>
          <cell r="AK80">
            <v>0</v>
          </cell>
          <cell r="AL80">
            <v>0</v>
          </cell>
          <cell r="AM80">
            <v>0</v>
          </cell>
          <cell r="AN80">
            <v>0</v>
          </cell>
          <cell r="AO80">
            <v>0</v>
          </cell>
          <cell r="AP80">
            <v>0</v>
          </cell>
          <cell r="AQ80">
            <v>2198478</v>
          </cell>
          <cell r="AR80">
            <v>181015</v>
          </cell>
          <cell r="AS80">
            <v>10000</v>
          </cell>
          <cell r="AT80">
            <v>8680</v>
          </cell>
          <cell r="AU80">
            <v>0</v>
          </cell>
          <cell r="AV80">
            <v>0</v>
          </cell>
          <cell r="AW80">
            <v>0</v>
          </cell>
          <cell r="AX80">
            <v>4400</v>
          </cell>
          <cell r="AY80">
            <v>204095</v>
          </cell>
          <cell r="AZ80">
            <v>181185</v>
          </cell>
          <cell r="BA80">
            <v>0</v>
          </cell>
          <cell r="BB80">
            <v>0</v>
          </cell>
          <cell r="BC80">
            <v>0</v>
          </cell>
          <cell r="BD80">
            <v>181185</v>
          </cell>
          <cell r="BE80">
            <v>3649</v>
          </cell>
          <cell r="BF80">
            <v>24017</v>
          </cell>
          <cell r="BG80">
            <v>1836</v>
          </cell>
          <cell r="BH80">
            <v>0</v>
          </cell>
          <cell r="BI80">
            <v>5000</v>
          </cell>
          <cell r="BJ80">
            <v>6600</v>
          </cell>
          <cell r="BK80">
            <v>41102</v>
          </cell>
          <cell r="BL80">
            <v>37000</v>
          </cell>
          <cell r="BM80">
            <v>4640</v>
          </cell>
          <cell r="BN80">
            <v>4590</v>
          </cell>
          <cell r="BO80">
            <v>0</v>
          </cell>
          <cell r="BP80">
            <v>0</v>
          </cell>
          <cell r="BQ80">
            <v>0</v>
          </cell>
          <cell r="BR80">
            <v>50275</v>
          </cell>
          <cell r="BS80">
            <v>975</v>
          </cell>
          <cell r="BT80">
            <v>1500</v>
          </cell>
          <cell r="BU80">
            <v>0</v>
          </cell>
          <cell r="BV80">
            <v>0</v>
          </cell>
          <cell r="BW80">
            <v>0</v>
          </cell>
          <cell r="BX80">
            <v>26590</v>
          </cell>
          <cell r="BY80">
            <v>0</v>
          </cell>
          <cell r="BZ80">
            <v>11980</v>
          </cell>
          <cell r="CA80">
            <v>0</v>
          </cell>
          <cell r="CB80">
            <v>513657</v>
          </cell>
          <cell r="CC80">
            <v>18530</v>
          </cell>
          <cell r="CD80">
            <v>205040</v>
          </cell>
          <cell r="CE80">
            <v>0</v>
          </cell>
          <cell r="CF80">
            <v>2850</v>
          </cell>
          <cell r="CG80">
            <v>0</v>
          </cell>
          <cell r="CH80">
            <v>0</v>
          </cell>
          <cell r="CI80">
            <v>226420</v>
          </cell>
          <cell r="CJ80">
            <v>740077</v>
          </cell>
          <cell r="CK80">
            <v>2938555</v>
          </cell>
          <cell r="CM80">
            <v>0</v>
          </cell>
          <cell r="CN80">
            <v>0</v>
          </cell>
          <cell r="CO80">
            <v>0</v>
          </cell>
          <cell r="CP80">
            <v>0</v>
          </cell>
          <cell r="CQ80">
            <v>50000</v>
          </cell>
          <cell r="CR80">
            <v>0</v>
          </cell>
          <cell r="CS80">
            <v>0</v>
          </cell>
          <cell r="CT80">
            <v>0</v>
          </cell>
          <cell r="CV80">
            <v>0</v>
          </cell>
          <cell r="CW80">
            <v>150965</v>
          </cell>
          <cell r="CX80">
            <v>143162</v>
          </cell>
          <cell r="CY80">
            <v>3229</v>
          </cell>
        </row>
        <row r="81">
          <cell r="A81">
            <v>800</v>
          </cell>
          <cell r="B81">
            <v>77699151</v>
          </cell>
          <cell r="C81">
            <v>3037068</v>
          </cell>
          <cell r="D81">
            <v>5230332</v>
          </cell>
          <cell r="E81">
            <v>0</v>
          </cell>
          <cell r="F81">
            <v>2864107</v>
          </cell>
          <cell r="G81">
            <v>0</v>
          </cell>
          <cell r="H81">
            <v>0</v>
          </cell>
          <cell r="I81">
            <v>195035</v>
          </cell>
          <cell r="J81">
            <v>5811</v>
          </cell>
          <cell r="K81">
            <v>383176</v>
          </cell>
          <cell r="L81">
            <v>548548</v>
          </cell>
          <cell r="M81">
            <v>344077</v>
          </cell>
          <cell r="N81">
            <v>363223</v>
          </cell>
          <cell r="O81">
            <v>1522068</v>
          </cell>
          <cell r="P81">
            <v>0</v>
          </cell>
          <cell r="Q81">
            <v>32748</v>
          </cell>
          <cell r="R81">
            <v>302771</v>
          </cell>
          <cell r="S81">
            <v>0</v>
          </cell>
          <cell r="T81">
            <v>3300650</v>
          </cell>
          <cell r="U81">
            <v>1684381</v>
          </cell>
          <cell r="V81">
            <v>21252</v>
          </cell>
          <cell r="W81">
            <v>39893</v>
          </cell>
          <cell r="X81">
            <v>8455</v>
          </cell>
          <cell r="Y81">
            <v>0</v>
          </cell>
          <cell r="Z81">
            <v>0</v>
          </cell>
          <cell r="AA81">
            <v>0</v>
          </cell>
          <cell r="AB81">
            <v>0</v>
          </cell>
          <cell r="AC81">
            <v>0</v>
          </cell>
          <cell r="AD81">
            <v>21673</v>
          </cell>
          <cell r="AE81">
            <v>0</v>
          </cell>
          <cell r="AF81">
            <v>0</v>
          </cell>
          <cell r="AG81">
            <v>0</v>
          </cell>
          <cell r="AH81">
            <v>5478</v>
          </cell>
          <cell r="AI81">
            <v>258074</v>
          </cell>
          <cell r="AJ81">
            <v>1369678</v>
          </cell>
          <cell r="AK81">
            <v>0</v>
          </cell>
          <cell r="AL81">
            <v>0</v>
          </cell>
          <cell r="AM81">
            <v>0</v>
          </cell>
          <cell r="AN81">
            <v>23143</v>
          </cell>
          <cell r="AO81">
            <v>0</v>
          </cell>
          <cell r="AP81">
            <v>0</v>
          </cell>
          <cell r="AQ81">
            <v>99260792</v>
          </cell>
          <cell r="AR81">
            <v>1277021</v>
          </cell>
          <cell r="AS81">
            <v>429581</v>
          </cell>
          <cell r="AT81">
            <v>968715</v>
          </cell>
          <cell r="AU81">
            <v>1052410</v>
          </cell>
          <cell r="AV81">
            <v>0</v>
          </cell>
          <cell r="AW81">
            <v>0</v>
          </cell>
          <cell r="AX81">
            <v>0</v>
          </cell>
          <cell r="AY81">
            <v>3727727</v>
          </cell>
          <cell r="AZ81">
            <v>699739</v>
          </cell>
          <cell r="BA81">
            <v>0</v>
          </cell>
          <cell r="BB81">
            <v>5786</v>
          </cell>
          <cell r="BC81">
            <v>0</v>
          </cell>
          <cell r="BD81">
            <v>705525</v>
          </cell>
          <cell r="BE81">
            <v>396348</v>
          </cell>
          <cell r="BF81">
            <v>419073</v>
          </cell>
          <cell r="BG81">
            <v>31943</v>
          </cell>
          <cell r="BH81">
            <v>0</v>
          </cell>
          <cell r="BI81">
            <v>79138</v>
          </cell>
          <cell r="BJ81">
            <v>136999</v>
          </cell>
          <cell r="BK81">
            <v>1063501</v>
          </cell>
          <cell r="BL81">
            <v>1274421</v>
          </cell>
          <cell r="BM81">
            <v>138191</v>
          </cell>
          <cell r="BN81">
            <v>392013</v>
          </cell>
          <cell r="BO81">
            <v>483173</v>
          </cell>
          <cell r="BP81">
            <v>0</v>
          </cell>
          <cell r="BQ81">
            <v>0</v>
          </cell>
          <cell r="BR81">
            <v>4569778</v>
          </cell>
          <cell r="BS81">
            <v>279051</v>
          </cell>
          <cell r="BT81">
            <v>44943</v>
          </cell>
          <cell r="BU81">
            <v>10457</v>
          </cell>
          <cell r="BV81">
            <v>11350</v>
          </cell>
          <cell r="BW81">
            <v>1963267</v>
          </cell>
          <cell r="BX81">
            <v>1154974</v>
          </cell>
          <cell r="BY81">
            <v>92359</v>
          </cell>
          <cell r="BZ81">
            <v>0</v>
          </cell>
          <cell r="CA81">
            <v>0</v>
          </cell>
          <cell r="CB81">
            <v>11340952</v>
          </cell>
          <cell r="CC81">
            <v>1430026</v>
          </cell>
          <cell r="CD81">
            <v>425989</v>
          </cell>
          <cell r="CE81">
            <v>142121</v>
          </cell>
          <cell r="CF81">
            <v>148764</v>
          </cell>
          <cell r="CG81">
            <v>2361</v>
          </cell>
          <cell r="CH81">
            <v>0</v>
          </cell>
          <cell r="CI81">
            <v>2149261</v>
          </cell>
          <cell r="CJ81">
            <v>13490213</v>
          </cell>
          <cell r="CK81">
            <v>112751005</v>
          </cell>
          <cell r="CM81">
            <v>7186640</v>
          </cell>
          <cell r="CN81">
            <v>177160</v>
          </cell>
          <cell r="CO81">
            <v>13176</v>
          </cell>
          <cell r="CP81">
            <v>0</v>
          </cell>
          <cell r="CQ81">
            <v>21555</v>
          </cell>
          <cell r="CR81">
            <v>15832</v>
          </cell>
          <cell r="CS81">
            <v>210349</v>
          </cell>
          <cell r="CT81">
            <v>0</v>
          </cell>
          <cell r="CV81">
            <v>0</v>
          </cell>
          <cell r="CW81">
            <v>7440743</v>
          </cell>
          <cell r="CX81">
            <v>1588254</v>
          </cell>
          <cell r="CY81">
            <v>525702</v>
          </cell>
        </row>
        <row r="82">
          <cell r="A82">
            <v>801</v>
          </cell>
          <cell r="B82">
            <v>155922841</v>
          </cell>
          <cell r="C82">
            <v>5792739</v>
          </cell>
          <cell r="D82">
            <v>13053726</v>
          </cell>
          <cell r="E82">
            <v>4780945</v>
          </cell>
          <cell r="F82">
            <v>4076573</v>
          </cell>
          <cell r="G82">
            <v>0</v>
          </cell>
          <cell r="H82">
            <v>250000</v>
          </cell>
          <cell r="I82">
            <v>0</v>
          </cell>
          <cell r="J82">
            <v>0</v>
          </cell>
          <cell r="K82">
            <v>435086</v>
          </cell>
          <cell r="L82">
            <v>703221</v>
          </cell>
          <cell r="M82">
            <v>576238</v>
          </cell>
          <cell r="N82">
            <v>1893264</v>
          </cell>
          <cell r="O82">
            <v>1926644</v>
          </cell>
          <cell r="P82">
            <v>2629298</v>
          </cell>
          <cell r="Q82">
            <v>750523</v>
          </cell>
          <cell r="R82">
            <v>1015333</v>
          </cell>
          <cell r="S82">
            <v>152484</v>
          </cell>
          <cell r="T82">
            <v>7594819</v>
          </cell>
          <cell r="U82">
            <v>382160</v>
          </cell>
          <cell r="V82">
            <v>80965</v>
          </cell>
          <cell r="W82">
            <v>185957</v>
          </cell>
          <cell r="X82">
            <v>32632</v>
          </cell>
          <cell r="Y82">
            <v>0</v>
          </cell>
          <cell r="Z82">
            <v>863365</v>
          </cell>
          <cell r="AA82">
            <v>0</v>
          </cell>
          <cell r="AB82">
            <v>0</v>
          </cell>
          <cell r="AC82">
            <v>0</v>
          </cell>
          <cell r="AD82">
            <v>363482</v>
          </cell>
          <cell r="AE82">
            <v>102898</v>
          </cell>
          <cell r="AF82">
            <v>237109</v>
          </cell>
          <cell r="AG82">
            <v>248610</v>
          </cell>
          <cell r="AH82">
            <v>3678</v>
          </cell>
          <cell r="AI82">
            <v>738405</v>
          </cell>
          <cell r="AJ82">
            <v>2103079</v>
          </cell>
          <cell r="AK82">
            <v>996398</v>
          </cell>
          <cell r="AL82">
            <v>0</v>
          </cell>
          <cell r="AM82">
            <v>0</v>
          </cell>
          <cell r="AN82">
            <v>808669</v>
          </cell>
          <cell r="AO82">
            <v>885955</v>
          </cell>
          <cell r="AP82">
            <v>0</v>
          </cell>
          <cell r="AQ82">
            <v>209587096</v>
          </cell>
          <cell r="AR82">
            <v>3130917</v>
          </cell>
          <cell r="AS82">
            <v>1874042</v>
          </cell>
          <cell r="AT82">
            <v>2181059</v>
          </cell>
          <cell r="AU82">
            <v>0</v>
          </cell>
          <cell r="AV82">
            <v>0</v>
          </cell>
          <cell r="AW82">
            <v>60122</v>
          </cell>
          <cell r="AX82">
            <v>91838</v>
          </cell>
          <cell r="AY82">
            <v>7337978</v>
          </cell>
          <cell r="AZ82">
            <v>2248324</v>
          </cell>
          <cell r="BA82">
            <v>613000</v>
          </cell>
          <cell r="BB82">
            <v>101758</v>
          </cell>
          <cell r="BC82">
            <v>33894</v>
          </cell>
          <cell r="BD82">
            <v>2996976</v>
          </cell>
          <cell r="BE82">
            <v>569654</v>
          </cell>
          <cell r="BF82">
            <v>486582</v>
          </cell>
          <cell r="BG82">
            <v>409069</v>
          </cell>
          <cell r="BH82">
            <v>20411</v>
          </cell>
          <cell r="BI82">
            <v>56734</v>
          </cell>
          <cell r="BJ82">
            <v>228998</v>
          </cell>
          <cell r="BK82">
            <v>1771448</v>
          </cell>
          <cell r="BL82">
            <v>1494726</v>
          </cell>
          <cell r="BM82">
            <v>888978</v>
          </cell>
          <cell r="BN82">
            <v>1063658</v>
          </cell>
          <cell r="BO82">
            <v>916591</v>
          </cell>
          <cell r="BP82">
            <v>59930</v>
          </cell>
          <cell r="BQ82">
            <v>427466</v>
          </cell>
          <cell r="BR82">
            <v>8423288</v>
          </cell>
          <cell r="BS82">
            <v>306534</v>
          </cell>
          <cell r="BT82">
            <v>81939</v>
          </cell>
          <cell r="BU82">
            <v>122088</v>
          </cell>
          <cell r="BV82">
            <v>52468</v>
          </cell>
          <cell r="BW82">
            <v>3501843</v>
          </cell>
          <cell r="BX82">
            <v>803259</v>
          </cell>
          <cell r="BY82">
            <v>198534</v>
          </cell>
          <cell r="BZ82">
            <v>0</v>
          </cell>
          <cell r="CA82">
            <v>408815</v>
          </cell>
          <cell r="CB82">
            <v>22433231</v>
          </cell>
          <cell r="CC82">
            <v>3852000</v>
          </cell>
          <cell r="CD82">
            <v>2518273</v>
          </cell>
          <cell r="CE82">
            <v>130143</v>
          </cell>
          <cell r="CF82">
            <v>333223</v>
          </cell>
          <cell r="CG82">
            <v>0</v>
          </cell>
          <cell r="CH82">
            <v>0</v>
          </cell>
          <cell r="CI82">
            <v>6833639</v>
          </cell>
          <cell r="CJ82">
            <v>29266870</v>
          </cell>
          <cell r="CK82">
            <v>238853966</v>
          </cell>
          <cell r="CM82">
            <v>4828704</v>
          </cell>
          <cell r="CN82">
            <v>642396</v>
          </cell>
          <cell r="CO82">
            <v>0</v>
          </cell>
          <cell r="CP82">
            <v>0</v>
          </cell>
          <cell r="CQ82">
            <v>0</v>
          </cell>
          <cell r="CR82">
            <v>0</v>
          </cell>
          <cell r="CS82">
            <v>260226</v>
          </cell>
          <cell r="CT82">
            <v>0</v>
          </cell>
          <cell r="CV82">
            <v>0</v>
          </cell>
          <cell r="CW82">
            <v>59910416</v>
          </cell>
          <cell r="CX82">
            <v>3033609</v>
          </cell>
          <cell r="CY82">
            <v>833258</v>
          </cell>
        </row>
        <row r="83">
          <cell r="A83">
            <v>802</v>
          </cell>
          <cell r="B83">
            <v>80342946</v>
          </cell>
          <cell r="C83">
            <v>3068855</v>
          </cell>
          <cell r="D83">
            <v>6261258</v>
          </cell>
          <cell r="E83">
            <v>957578</v>
          </cell>
          <cell r="F83">
            <v>2925690</v>
          </cell>
          <cell r="G83">
            <v>0</v>
          </cell>
          <cell r="H83">
            <v>100000</v>
          </cell>
          <cell r="I83">
            <v>343750</v>
          </cell>
          <cell r="J83">
            <v>0</v>
          </cell>
          <cell r="K83">
            <v>532700</v>
          </cell>
          <cell r="L83">
            <v>73390</v>
          </cell>
          <cell r="M83">
            <v>469355</v>
          </cell>
          <cell r="N83">
            <v>226500</v>
          </cell>
          <cell r="O83">
            <v>1382509</v>
          </cell>
          <cell r="P83">
            <v>1357245</v>
          </cell>
          <cell r="Q83">
            <v>100200</v>
          </cell>
          <cell r="R83">
            <v>449140</v>
          </cell>
          <cell r="S83">
            <v>0</v>
          </cell>
          <cell r="T83">
            <v>3689125</v>
          </cell>
          <cell r="U83">
            <v>0</v>
          </cell>
          <cell r="V83">
            <v>27350</v>
          </cell>
          <cell r="W83">
            <v>41620</v>
          </cell>
          <cell r="X83">
            <v>0</v>
          </cell>
          <cell r="Y83">
            <v>0</v>
          </cell>
          <cell r="Z83">
            <v>613760</v>
          </cell>
          <cell r="AA83">
            <v>0</v>
          </cell>
          <cell r="AB83">
            <v>0</v>
          </cell>
          <cell r="AC83">
            <v>0</v>
          </cell>
          <cell r="AD83">
            <v>186340</v>
          </cell>
          <cell r="AE83">
            <v>42111</v>
          </cell>
          <cell r="AF83">
            <v>217800</v>
          </cell>
          <cell r="AG83">
            <v>23430</v>
          </cell>
          <cell r="AH83">
            <v>100300</v>
          </cell>
          <cell r="AI83">
            <v>284420</v>
          </cell>
          <cell r="AJ83">
            <v>2187035</v>
          </cell>
          <cell r="AK83">
            <v>0</v>
          </cell>
          <cell r="AL83">
            <v>10000</v>
          </cell>
          <cell r="AM83">
            <v>0</v>
          </cell>
          <cell r="AN83">
            <v>97393</v>
          </cell>
          <cell r="AO83">
            <v>1483772</v>
          </cell>
          <cell r="AP83">
            <v>0</v>
          </cell>
          <cell r="AQ83">
            <v>107595572</v>
          </cell>
          <cell r="AR83">
            <v>2233066</v>
          </cell>
          <cell r="AS83">
            <v>259710</v>
          </cell>
          <cell r="AT83">
            <v>1084520</v>
          </cell>
          <cell r="AU83">
            <v>139300</v>
          </cell>
          <cell r="AV83">
            <v>0</v>
          </cell>
          <cell r="AW83">
            <v>30150</v>
          </cell>
          <cell r="AX83">
            <v>58750</v>
          </cell>
          <cell r="AY83">
            <v>3805496</v>
          </cell>
          <cell r="AZ83">
            <v>346974</v>
          </cell>
          <cell r="BA83">
            <v>0</v>
          </cell>
          <cell r="BB83">
            <v>13866</v>
          </cell>
          <cell r="BC83">
            <v>0</v>
          </cell>
          <cell r="BD83">
            <v>360840</v>
          </cell>
          <cell r="BE83">
            <v>462840</v>
          </cell>
          <cell r="BF83">
            <v>261670</v>
          </cell>
          <cell r="BG83">
            <v>30860</v>
          </cell>
          <cell r="BH83">
            <v>2350</v>
          </cell>
          <cell r="BI83">
            <v>52250</v>
          </cell>
          <cell r="BJ83">
            <v>90220</v>
          </cell>
          <cell r="BK83">
            <v>900190</v>
          </cell>
          <cell r="BL83">
            <v>1396290</v>
          </cell>
          <cell r="BM83">
            <v>421583</v>
          </cell>
          <cell r="BN83">
            <v>414460</v>
          </cell>
          <cell r="BO83">
            <v>498160</v>
          </cell>
          <cell r="BP83">
            <v>0</v>
          </cell>
          <cell r="BQ83">
            <v>0</v>
          </cell>
          <cell r="BR83">
            <v>4906723</v>
          </cell>
          <cell r="BS83">
            <v>53700</v>
          </cell>
          <cell r="BT83">
            <v>8080</v>
          </cell>
          <cell r="BU83">
            <v>27140</v>
          </cell>
          <cell r="BV83">
            <v>25630</v>
          </cell>
          <cell r="BW83">
            <v>1321359</v>
          </cell>
          <cell r="BX83">
            <v>2067921</v>
          </cell>
          <cell r="BY83">
            <v>68690</v>
          </cell>
          <cell r="BZ83">
            <v>0</v>
          </cell>
          <cell r="CA83">
            <v>0</v>
          </cell>
          <cell r="CB83">
            <v>11369539</v>
          </cell>
          <cell r="CC83">
            <v>982000</v>
          </cell>
          <cell r="CD83">
            <v>439580</v>
          </cell>
          <cell r="CE83">
            <v>110150</v>
          </cell>
          <cell r="CF83">
            <v>161200</v>
          </cell>
          <cell r="CG83">
            <v>12980</v>
          </cell>
          <cell r="CH83">
            <v>0</v>
          </cell>
          <cell r="CI83">
            <v>1705910</v>
          </cell>
          <cell r="CJ83">
            <v>13075449</v>
          </cell>
          <cell r="CK83">
            <v>120671021</v>
          </cell>
          <cell r="CM83">
            <v>6227999</v>
          </cell>
          <cell r="CN83">
            <v>212680</v>
          </cell>
          <cell r="CO83">
            <v>93810</v>
          </cell>
          <cell r="CP83">
            <v>0</v>
          </cell>
          <cell r="CQ83">
            <v>0</v>
          </cell>
          <cell r="CR83">
            <v>0</v>
          </cell>
          <cell r="CS83">
            <v>183679</v>
          </cell>
          <cell r="CT83">
            <v>0</v>
          </cell>
          <cell r="CV83">
            <v>0</v>
          </cell>
          <cell r="CW83">
            <v>13883990</v>
          </cell>
          <cell r="CX83">
            <v>2212431</v>
          </cell>
          <cell r="CY83">
            <v>47193</v>
          </cell>
        </row>
        <row r="84">
          <cell r="A84">
            <v>803</v>
          </cell>
          <cell r="B84">
            <v>114068064</v>
          </cell>
          <cell r="C84">
            <v>4496000</v>
          </cell>
          <cell r="D84">
            <v>7165000</v>
          </cell>
          <cell r="E84">
            <v>0</v>
          </cell>
          <cell r="F84">
            <v>4167160</v>
          </cell>
          <cell r="G84">
            <v>0</v>
          </cell>
          <cell r="H84">
            <v>114000</v>
          </cell>
          <cell r="I84">
            <v>60000</v>
          </cell>
          <cell r="J84">
            <v>3000</v>
          </cell>
          <cell r="K84">
            <v>385000</v>
          </cell>
          <cell r="L84">
            <v>643000</v>
          </cell>
          <cell r="M84">
            <v>313000</v>
          </cell>
          <cell r="N84">
            <v>1509000</v>
          </cell>
          <cell r="O84">
            <v>1616000</v>
          </cell>
          <cell r="P84">
            <v>1378000</v>
          </cell>
          <cell r="Q84">
            <v>419000</v>
          </cell>
          <cell r="R84">
            <v>832000</v>
          </cell>
          <cell r="S84">
            <v>0</v>
          </cell>
          <cell r="T84">
            <v>5401000</v>
          </cell>
          <cell r="U84">
            <v>3307000</v>
          </cell>
          <cell r="V84">
            <v>81000</v>
          </cell>
          <cell r="W84">
            <v>93000</v>
          </cell>
          <cell r="X84">
            <v>105000</v>
          </cell>
          <cell r="Y84">
            <v>0</v>
          </cell>
          <cell r="Z84">
            <v>0</v>
          </cell>
          <cell r="AA84">
            <v>0</v>
          </cell>
          <cell r="AB84">
            <v>0</v>
          </cell>
          <cell r="AC84">
            <v>0</v>
          </cell>
          <cell r="AD84">
            <v>350000</v>
          </cell>
          <cell r="AE84">
            <v>3000</v>
          </cell>
          <cell r="AF84">
            <v>174000</v>
          </cell>
          <cell r="AG84">
            <v>120000</v>
          </cell>
          <cell r="AH84">
            <v>6000</v>
          </cell>
          <cell r="AI84">
            <v>440000</v>
          </cell>
          <cell r="AJ84">
            <v>1625000</v>
          </cell>
          <cell r="AK84">
            <v>18000</v>
          </cell>
          <cell r="AL84">
            <v>0</v>
          </cell>
          <cell r="AM84">
            <v>0</v>
          </cell>
          <cell r="AN84">
            <v>165000</v>
          </cell>
          <cell r="AO84">
            <v>0</v>
          </cell>
          <cell r="AP84">
            <v>0</v>
          </cell>
          <cell r="AQ84">
            <v>149056224</v>
          </cell>
          <cell r="AR84">
            <v>2253000</v>
          </cell>
          <cell r="AS84">
            <v>610000</v>
          </cell>
          <cell r="AT84">
            <v>1414000</v>
          </cell>
          <cell r="AU84">
            <v>0</v>
          </cell>
          <cell r="AV84">
            <v>0</v>
          </cell>
          <cell r="AW84">
            <v>200000</v>
          </cell>
          <cell r="AX84">
            <v>57000</v>
          </cell>
          <cell r="AY84">
            <v>4534000</v>
          </cell>
          <cell r="AZ84">
            <v>1583000</v>
          </cell>
          <cell r="BA84">
            <v>0</v>
          </cell>
          <cell r="BB84">
            <v>46000</v>
          </cell>
          <cell r="BC84">
            <v>0</v>
          </cell>
          <cell r="BD84">
            <v>1629000</v>
          </cell>
          <cell r="BE84">
            <v>399000</v>
          </cell>
          <cell r="BF84">
            <v>490000</v>
          </cell>
          <cell r="BG84">
            <v>46000</v>
          </cell>
          <cell r="BH84">
            <v>0</v>
          </cell>
          <cell r="BI84">
            <v>72000</v>
          </cell>
          <cell r="BJ84">
            <v>78000</v>
          </cell>
          <cell r="BK84">
            <v>1085000</v>
          </cell>
          <cell r="BL84">
            <v>2019000</v>
          </cell>
          <cell r="BM84">
            <v>554000</v>
          </cell>
          <cell r="BN84">
            <v>590000</v>
          </cell>
          <cell r="BO84">
            <v>534000</v>
          </cell>
          <cell r="BP84">
            <v>0</v>
          </cell>
          <cell r="BQ84">
            <v>0</v>
          </cell>
          <cell r="BR84">
            <v>5914000</v>
          </cell>
          <cell r="BS84">
            <v>294000</v>
          </cell>
          <cell r="BT84">
            <v>81000</v>
          </cell>
          <cell r="BU84">
            <v>5000</v>
          </cell>
          <cell r="BV84">
            <v>15000</v>
          </cell>
          <cell r="BW84">
            <v>2215000</v>
          </cell>
          <cell r="BX84">
            <v>1581000</v>
          </cell>
          <cell r="BY84">
            <v>45000</v>
          </cell>
          <cell r="BZ84">
            <v>0</v>
          </cell>
          <cell r="CA84">
            <v>0</v>
          </cell>
          <cell r="CB84">
            <v>15181000</v>
          </cell>
          <cell r="CC84">
            <v>1937000</v>
          </cell>
          <cell r="CD84">
            <v>708000</v>
          </cell>
          <cell r="CE84">
            <v>33000</v>
          </cell>
          <cell r="CF84">
            <v>206000</v>
          </cell>
          <cell r="CG84">
            <v>92000</v>
          </cell>
          <cell r="CH84">
            <v>0</v>
          </cell>
          <cell r="CI84">
            <v>2976000</v>
          </cell>
          <cell r="CJ84">
            <v>18157000</v>
          </cell>
          <cell r="CK84">
            <v>167213224</v>
          </cell>
          <cell r="CM84">
            <v>10125000</v>
          </cell>
          <cell r="CN84">
            <v>209000</v>
          </cell>
          <cell r="CO84">
            <v>0</v>
          </cell>
          <cell r="CP84">
            <v>0</v>
          </cell>
          <cell r="CQ84">
            <v>0</v>
          </cell>
          <cell r="CR84">
            <v>0</v>
          </cell>
          <cell r="CS84">
            <v>412000</v>
          </cell>
          <cell r="CT84">
            <v>0</v>
          </cell>
          <cell r="CV84">
            <v>0</v>
          </cell>
          <cell r="CW84">
            <v>20376000</v>
          </cell>
          <cell r="CX84">
            <v>3116000</v>
          </cell>
          <cell r="CY84">
            <v>80000</v>
          </cell>
        </row>
        <row r="85">
          <cell r="A85">
            <v>805</v>
          </cell>
          <cell r="B85">
            <v>46716048</v>
          </cell>
          <cell r="C85">
            <v>1638071</v>
          </cell>
          <cell r="D85">
            <v>5188648</v>
          </cell>
          <cell r="E85">
            <v>1344705</v>
          </cell>
          <cell r="F85">
            <v>1786229</v>
          </cell>
          <cell r="G85">
            <v>0</v>
          </cell>
          <cell r="H85">
            <v>150000</v>
          </cell>
          <cell r="I85">
            <v>749621</v>
          </cell>
          <cell r="J85">
            <v>318165</v>
          </cell>
          <cell r="K85">
            <v>107641</v>
          </cell>
          <cell r="L85">
            <v>242642</v>
          </cell>
          <cell r="M85">
            <v>124581</v>
          </cell>
          <cell r="N85">
            <v>644241</v>
          </cell>
          <cell r="O85">
            <v>174482</v>
          </cell>
          <cell r="P85">
            <v>944596</v>
          </cell>
          <cell r="Q85">
            <v>338931</v>
          </cell>
          <cell r="R85">
            <v>106215</v>
          </cell>
          <cell r="S85">
            <v>0</v>
          </cell>
          <cell r="T85">
            <v>1604181</v>
          </cell>
          <cell r="U85">
            <v>0</v>
          </cell>
          <cell r="V85">
            <v>30209</v>
          </cell>
          <cell r="W85">
            <v>0</v>
          </cell>
          <cell r="X85">
            <v>0</v>
          </cell>
          <cell r="Y85">
            <v>0</v>
          </cell>
          <cell r="Z85">
            <v>0</v>
          </cell>
          <cell r="AA85">
            <v>0</v>
          </cell>
          <cell r="AB85">
            <v>0</v>
          </cell>
          <cell r="AC85">
            <v>0</v>
          </cell>
          <cell r="AD85">
            <v>153269</v>
          </cell>
          <cell r="AE85">
            <v>90183</v>
          </cell>
          <cell r="AF85">
            <v>50018</v>
          </cell>
          <cell r="AG85">
            <v>47780</v>
          </cell>
          <cell r="AH85">
            <v>8574</v>
          </cell>
          <cell r="AI85">
            <v>43277</v>
          </cell>
          <cell r="AJ85">
            <v>852636</v>
          </cell>
          <cell r="AK85">
            <v>1049781</v>
          </cell>
          <cell r="AL85">
            <v>523873</v>
          </cell>
          <cell r="AM85">
            <v>0</v>
          </cell>
          <cell r="AN85">
            <v>24991</v>
          </cell>
          <cell r="AO85">
            <v>668815</v>
          </cell>
          <cell r="AP85">
            <v>0</v>
          </cell>
          <cell r="AQ85">
            <v>65722403</v>
          </cell>
          <cell r="AR85">
            <v>1059324</v>
          </cell>
          <cell r="AS85">
            <v>124563</v>
          </cell>
          <cell r="AT85">
            <v>541802</v>
          </cell>
          <cell r="AU85">
            <v>61398</v>
          </cell>
          <cell r="AV85">
            <v>0</v>
          </cell>
          <cell r="AW85">
            <v>0</v>
          </cell>
          <cell r="AX85">
            <v>3183</v>
          </cell>
          <cell r="AY85">
            <v>1790270</v>
          </cell>
          <cell r="AZ85">
            <v>900137</v>
          </cell>
          <cell r="BA85">
            <v>281702</v>
          </cell>
          <cell r="BB85">
            <v>0</v>
          </cell>
          <cell r="BC85">
            <v>2839</v>
          </cell>
          <cell r="BD85">
            <v>1184678</v>
          </cell>
          <cell r="BE85">
            <v>271305</v>
          </cell>
          <cell r="BF85">
            <v>86019</v>
          </cell>
          <cell r="BG85">
            <v>75680</v>
          </cell>
          <cell r="BH85">
            <v>0</v>
          </cell>
          <cell r="BI85">
            <v>10407</v>
          </cell>
          <cell r="BJ85">
            <v>12981</v>
          </cell>
          <cell r="BK85">
            <v>456392</v>
          </cell>
          <cell r="BL85">
            <v>2326637</v>
          </cell>
          <cell r="BM85">
            <v>317115</v>
          </cell>
          <cell r="BN85">
            <v>285587</v>
          </cell>
          <cell r="BO85">
            <v>0</v>
          </cell>
          <cell r="BP85">
            <v>0</v>
          </cell>
          <cell r="BQ85">
            <v>475955</v>
          </cell>
          <cell r="BR85">
            <v>2534794</v>
          </cell>
          <cell r="BS85">
            <v>47397</v>
          </cell>
          <cell r="BT85">
            <v>52299</v>
          </cell>
          <cell r="BU85">
            <v>2975</v>
          </cell>
          <cell r="BV85">
            <v>38100</v>
          </cell>
          <cell r="BW85">
            <v>1029206</v>
          </cell>
          <cell r="BX85">
            <v>260580</v>
          </cell>
          <cell r="BY85">
            <v>0</v>
          </cell>
          <cell r="BZ85">
            <v>25580</v>
          </cell>
          <cell r="CA85">
            <v>0</v>
          </cell>
          <cell r="CB85">
            <v>8292771</v>
          </cell>
          <cell r="CC85">
            <v>1213997</v>
          </cell>
          <cell r="CD85">
            <v>1070429</v>
          </cell>
          <cell r="CE85">
            <v>0</v>
          </cell>
          <cell r="CF85">
            <v>95571</v>
          </cell>
          <cell r="CG85">
            <v>4447</v>
          </cell>
          <cell r="CH85">
            <v>0</v>
          </cell>
          <cell r="CI85">
            <v>2384444</v>
          </cell>
          <cell r="CJ85">
            <v>10677215</v>
          </cell>
          <cell r="CK85">
            <v>76399618</v>
          </cell>
          <cell r="CM85">
            <v>1236295</v>
          </cell>
          <cell r="CN85">
            <v>327714</v>
          </cell>
          <cell r="CO85">
            <v>0</v>
          </cell>
          <cell r="CP85">
            <v>0</v>
          </cell>
          <cell r="CQ85">
            <v>0</v>
          </cell>
          <cell r="CR85">
            <v>0</v>
          </cell>
          <cell r="CS85">
            <v>40115</v>
          </cell>
          <cell r="CT85">
            <v>0</v>
          </cell>
          <cell r="CV85">
            <v>0</v>
          </cell>
          <cell r="CW85">
            <v>2396182</v>
          </cell>
          <cell r="CX85">
            <v>810120</v>
          </cell>
          <cell r="CY85">
            <v>18060</v>
          </cell>
        </row>
        <row r="86">
          <cell r="A86">
            <v>806</v>
          </cell>
          <cell r="B86">
            <v>60650890</v>
          </cell>
          <cell r="C86">
            <v>2214222</v>
          </cell>
          <cell r="D86">
            <v>5925848</v>
          </cell>
          <cell r="E86">
            <v>3033331</v>
          </cell>
          <cell r="F86">
            <v>2531259</v>
          </cell>
          <cell r="G86">
            <v>0</v>
          </cell>
          <cell r="H86">
            <v>0</v>
          </cell>
          <cell r="I86">
            <v>608100</v>
          </cell>
          <cell r="J86">
            <v>0</v>
          </cell>
          <cell r="K86">
            <v>1082977</v>
          </cell>
          <cell r="L86">
            <v>999422</v>
          </cell>
          <cell r="M86">
            <v>24422</v>
          </cell>
          <cell r="N86">
            <v>523910</v>
          </cell>
          <cell r="O86">
            <v>569164</v>
          </cell>
          <cell r="P86">
            <v>2758325</v>
          </cell>
          <cell r="Q86">
            <v>527518</v>
          </cell>
          <cell r="R86">
            <v>0</v>
          </cell>
          <cell r="S86">
            <v>0</v>
          </cell>
          <cell r="T86">
            <v>429002</v>
          </cell>
          <cell r="U86">
            <v>0</v>
          </cell>
          <cell r="V86">
            <v>26000</v>
          </cell>
          <cell r="W86">
            <v>0</v>
          </cell>
          <cell r="X86">
            <v>0</v>
          </cell>
          <cell r="Y86">
            <v>0</v>
          </cell>
          <cell r="Z86">
            <v>0</v>
          </cell>
          <cell r="AA86">
            <v>0</v>
          </cell>
          <cell r="AB86">
            <v>0</v>
          </cell>
          <cell r="AC86">
            <v>12000</v>
          </cell>
          <cell r="AD86">
            <v>107008</v>
          </cell>
          <cell r="AE86">
            <v>0</v>
          </cell>
          <cell r="AF86">
            <v>0</v>
          </cell>
          <cell r="AG86">
            <v>47122</v>
          </cell>
          <cell r="AH86">
            <v>11035</v>
          </cell>
          <cell r="AI86">
            <v>51597</v>
          </cell>
          <cell r="AJ86">
            <v>2311550</v>
          </cell>
          <cell r="AK86">
            <v>717489</v>
          </cell>
          <cell r="AL86">
            <v>440547</v>
          </cell>
          <cell r="AM86">
            <v>0</v>
          </cell>
          <cell r="AN86">
            <v>212751</v>
          </cell>
          <cell r="AO86">
            <v>1203725</v>
          </cell>
          <cell r="AP86">
            <v>0</v>
          </cell>
          <cell r="AQ86">
            <v>87019214</v>
          </cell>
          <cell r="AR86">
            <v>1287610</v>
          </cell>
          <cell r="AS86">
            <v>426838</v>
          </cell>
          <cell r="AT86">
            <v>86094</v>
          </cell>
          <cell r="AU86">
            <v>591664</v>
          </cell>
          <cell r="AV86">
            <v>0</v>
          </cell>
          <cell r="AW86">
            <v>0</v>
          </cell>
          <cell r="AX86">
            <v>19505</v>
          </cell>
          <cell r="AY86">
            <v>2411711</v>
          </cell>
          <cell r="AZ86">
            <v>1013232</v>
          </cell>
          <cell r="BA86">
            <v>50883</v>
          </cell>
          <cell r="BB86">
            <v>17660</v>
          </cell>
          <cell r="BC86">
            <v>0</v>
          </cell>
          <cell r="BD86">
            <v>1081775</v>
          </cell>
          <cell r="BE86">
            <v>423892</v>
          </cell>
          <cell r="BF86">
            <v>298134</v>
          </cell>
          <cell r="BG86">
            <v>117334</v>
          </cell>
          <cell r="BH86">
            <v>725125</v>
          </cell>
          <cell r="BI86">
            <v>52402</v>
          </cell>
          <cell r="BJ86">
            <v>66489</v>
          </cell>
          <cell r="BK86">
            <v>1683376</v>
          </cell>
          <cell r="BL86">
            <v>941760</v>
          </cell>
          <cell r="BM86">
            <v>210191</v>
          </cell>
          <cell r="BN86">
            <v>333732</v>
          </cell>
          <cell r="BO86">
            <v>0</v>
          </cell>
          <cell r="BP86">
            <v>0</v>
          </cell>
          <cell r="BQ86">
            <v>294348</v>
          </cell>
          <cell r="BR86">
            <v>3050279</v>
          </cell>
          <cell r="BS86">
            <v>171587</v>
          </cell>
          <cell r="BT86">
            <v>23881</v>
          </cell>
          <cell r="BU86">
            <v>8721</v>
          </cell>
          <cell r="BV86">
            <v>104017</v>
          </cell>
          <cell r="BW86">
            <v>1411453</v>
          </cell>
          <cell r="BX86">
            <v>329086</v>
          </cell>
          <cell r="BY86">
            <v>104034</v>
          </cell>
          <cell r="BZ86">
            <v>59229</v>
          </cell>
          <cell r="CA86">
            <v>55573</v>
          </cell>
          <cell r="CB86">
            <v>9224474</v>
          </cell>
          <cell r="CC86">
            <v>1738029</v>
          </cell>
          <cell r="CD86">
            <v>1682300</v>
          </cell>
          <cell r="CE86">
            <v>0</v>
          </cell>
          <cell r="CF86">
            <v>0</v>
          </cell>
          <cell r="CG86">
            <v>0</v>
          </cell>
          <cell r="CH86">
            <v>0</v>
          </cell>
          <cell r="CI86">
            <v>3420329</v>
          </cell>
          <cell r="CJ86">
            <v>12644803</v>
          </cell>
          <cell r="CK86">
            <v>99664017</v>
          </cell>
          <cell r="CM86">
            <v>0</v>
          </cell>
          <cell r="CN86">
            <v>317900</v>
          </cell>
          <cell r="CO86">
            <v>0</v>
          </cell>
          <cell r="CP86">
            <v>0</v>
          </cell>
          <cell r="CQ86">
            <v>0</v>
          </cell>
          <cell r="CR86">
            <v>0</v>
          </cell>
          <cell r="CS86">
            <v>94770</v>
          </cell>
          <cell r="CT86">
            <v>0</v>
          </cell>
          <cell r="CV86">
            <v>0</v>
          </cell>
          <cell r="CW86">
            <v>7260939</v>
          </cell>
          <cell r="CX86">
            <v>1323660</v>
          </cell>
          <cell r="CY86">
            <v>227000</v>
          </cell>
        </row>
        <row r="87">
          <cell r="A87">
            <v>807</v>
          </cell>
          <cell r="B87">
            <v>68700000</v>
          </cell>
          <cell r="C87">
            <v>2696127</v>
          </cell>
          <cell r="D87">
            <v>5459978</v>
          </cell>
          <cell r="E87">
            <v>2802000</v>
          </cell>
          <cell r="F87">
            <v>0</v>
          </cell>
          <cell r="G87">
            <v>0</v>
          </cell>
          <cell r="H87">
            <v>0</v>
          </cell>
          <cell r="I87">
            <v>541650</v>
          </cell>
          <cell r="J87">
            <v>36600</v>
          </cell>
          <cell r="K87">
            <v>781445</v>
          </cell>
          <cell r="L87">
            <v>167850</v>
          </cell>
          <cell r="M87">
            <v>137350</v>
          </cell>
          <cell r="N87">
            <v>817072</v>
          </cell>
          <cell r="O87">
            <v>1006550</v>
          </cell>
          <cell r="P87">
            <v>493666</v>
          </cell>
          <cell r="Q87">
            <v>725550</v>
          </cell>
          <cell r="R87">
            <v>1034877</v>
          </cell>
          <cell r="S87">
            <v>0</v>
          </cell>
          <cell r="T87">
            <v>5015249</v>
          </cell>
          <cell r="U87">
            <v>0</v>
          </cell>
          <cell r="V87">
            <v>48030</v>
          </cell>
          <cell r="W87">
            <v>72970</v>
          </cell>
          <cell r="X87">
            <v>0</v>
          </cell>
          <cell r="Y87">
            <v>0</v>
          </cell>
          <cell r="Z87">
            <v>650000</v>
          </cell>
          <cell r="AA87">
            <v>0</v>
          </cell>
          <cell r="AB87">
            <v>0</v>
          </cell>
          <cell r="AC87">
            <v>0</v>
          </cell>
          <cell r="AD87">
            <v>147500</v>
          </cell>
          <cell r="AE87">
            <v>42280</v>
          </cell>
          <cell r="AF87">
            <v>165200</v>
          </cell>
          <cell r="AG87">
            <v>0</v>
          </cell>
          <cell r="AH87">
            <v>40800</v>
          </cell>
          <cell r="AI87">
            <v>17080</v>
          </cell>
          <cell r="AJ87">
            <v>1679597</v>
          </cell>
          <cell r="AK87">
            <v>0</v>
          </cell>
          <cell r="AL87">
            <v>70700</v>
          </cell>
          <cell r="AM87">
            <v>0</v>
          </cell>
          <cell r="AN87">
            <v>3012000</v>
          </cell>
          <cell r="AO87">
            <v>1204430</v>
          </cell>
          <cell r="AP87">
            <v>0</v>
          </cell>
          <cell r="AQ87">
            <v>97566551</v>
          </cell>
          <cell r="AR87">
            <v>991543</v>
          </cell>
          <cell r="AS87">
            <v>158519</v>
          </cell>
          <cell r="AT87">
            <v>630205</v>
          </cell>
          <cell r="AU87">
            <v>0</v>
          </cell>
          <cell r="AV87">
            <v>0</v>
          </cell>
          <cell r="AW87">
            <v>128617</v>
          </cell>
          <cell r="AX87">
            <v>0</v>
          </cell>
          <cell r="AY87">
            <v>1908884</v>
          </cell>
          <cell r="AZ87">
            <v>1083750</v>
          </cell>
          <cell r="BA87">
            <v>1212415</v>
          </cell>
          <cell r="BB87">
            <v>0</v>
          </cell>
          <cell r="BC87">
            <v>18000</v>
          </cell>
          <cell r="BD87">
            <v>2314165</v>
          </cell>
          <cell r="BE87">
            <v>573752</v>
          </cell>
          <cell r="BF87">
            <v>57608</v>
          </cell>
          <cell r="BG87">
            <v>27158</v>
          </cell>
          <cell r="BH87">
            <v>0</v>
          </cell>
          <cell r="BI87">
            <v>32802</v>
          </cell>
          <cell r="BJ87">
            <v>153927</v>
          </cell>
          <cell r="BK87">
            <v>845247</v>
          </cell>
          <cell r="BL87">
            <v>1200260</v>
          </cell>
          <cell r="BM87">
            <v>328981</v>
          </cell>
          <cell r="BN87">
            <v>429183</v>
          </cell>
          <cell r="BO87">
            <v>0</v>
          </cell>
          <cell r="BP87">
            <v>0</v>
          </cell>
          <cell r="BQ87">
            <v>175302</v>
          </cell>
          <cell r="BR87">
            <v>2721691</v>
          </cell>
          <cell r="BS87">
            <v>104250</v>
          </cell>
          <cell r="BT87">
            <v>77359</v>
          </cell>
          <cell r="BU87">
            <v>145776</v>
          </cell>
          <cell r="BV87">
            <v>40199</v>
          </cell>
          <cell r="BW87">
            <v>912688</v>
          </cell>
          <cell r="BX87">
            <v>371960</v>
          </cell>
          <cell r="BY87">
            <v>6643</v>
          </cell>
          <cell r="BZ87">
            <v>129350</v>
          </cell>
          <cell r="CA87">
            <v>117211</v>
          </cell>
          <cell r="CB87">
            <v>9107458</v>
          </cell>
          <cell r="CC87">
            <v>1789175</v>
          </cell>
          <cell r="CD87">
            <v>1669859</v>
          </cell>
          <cell r="CE87">
            <v>55284</v>
          </cell>
          <cell r="CF87">
            <v>74889</v>
          </cell>
          <cell r="CG87">
            <v>12090</v>
          </cell>
          <cell r="CH87">
            <v>30000</v>
          </cell>
          <cell r="CI87">
            <v>3631297</v>
          </cell>
          <cell r="CJ87">
            <v>12738755</v>
          </cell>
          <cell r="CK87">
            <v>110305306</v>
          </cell>
          <cell r="CM87">
            <v>30000</v>
          </cell>
          <cell r="CN87">
            <v>470000</v>
          </cell>
          <cell r="CO87">
            <v>0</v>
          </cell>
          <cell r="CP87">
            <v>0</v>
          </cell>
          <cell r="CQ87">
            <v>116000</v>
          </cell>
          <cell r="CR87">
            <v>0</v>
          </cell>
          <cell r="CS87">
            <v>13000</v>
          </cell>
          <cell r="CT87">
            <v>0</v>
          </cell>
          <cell r="CV87">
            <v>0</v>
          </cell>
          <cell r="CW87">
            <v>5580891</v>
          </cell>
          <cell r="CX87">
            <v>614188</v>
          </cell>
          <cell r="CY87">
            <v>1199530</v>
          </cell>
        </row>
        <row r="88">
          <cell r="A88">
            <v>808</v>
          </cell>
          <cell r="B88">
            <v>87684334</v>
          </cell>
          <cell r="C88">
            <v>3526759</v>
          </cell>
          <cell r="D88">
            <v>8583873</v>
          </cell>
          <cell r="E88">
            <v>2267381</v>
          </cell>
          <cell r="F88">
            <v>4069422</v>
          </cell>
          <cell r="G88">
            <v>0</v>
          </cell>
          <cell r="H88">
            <v>0</v>
          </cell>
          <cell r="I88">
            <v>0</v>
          </cell>
          <cell r="J88">
            <v>40879</v>
          </cell>
          <cell r="K88">
            <v>2827135</v>
          </cell>
          <cell r="L88">
            <v>784564</v>
          </cell>
          <cell r="M88">
            <v>65765</v>
          </cell>
          <cell r="N88">
            <v>754258</v>
          </cell>
          <cell r="O88">
            <v>1149387</v>
          </cell>
          <cell r="P88">
            <v>1319388</v>
          </cell>
          <cell r="Q88">
            <v>460480</v>
          </cell>
          <cell r="R88">
            <v>183204</v>
          </cell>
          <cell r="S88">
            <v>0</v>
          </cell>
          <cell r="T88">
            <v>8009441</v>
          </cell>
          <cell r="U88">
            <v>335873</v>
          </cell>
          <cell r="V88">
            <v>29534</v>
          </cell>
          <cell r="W88">
            <v>66224</v>
          </cell>
          <cell r="X88">
            <v>20932</v>
          </cell>
          <cell r="Y88">
            <v>0</v>
          </cell>
          <cell r="Z88">
            <v>0</v>
          </cell>
          <cell r="AA88">
            <v>0</v>
          </cell>
          <cell r="AB88">
            <v>0</v>
          </cell>
          <cell r="AC88">
            <v>0</v>
          </cell>
          <cell r="AD88">
            <v>177637</v>
          </cell>
          <cell r="AE88">
            <v>56205</v>
          </cell>
          <cell r="AF88">
            <v>46996</v>
          </cell>
          <cell r="AG88">
            <v>131655</v>
          </cell>
          <cell r="AH88">
            <v>11740</v>
          </cell>
          <cell r="AI88">
            <v>15443</v>
          </cell>
          <cell r="AJ88">
            <v>2039458</v>
          </cell>
          <cell r="AK88">
            <v>0</v>
          </cell>
          <cell r="AL88">
            <v>1276704</v>
          </cell>
          <cell r="AM88">
            <v>0</v>
          </cell>
          <cell r="AN88">
            <v>99831</v>
          </cell>
          <cell r="AO88">
            <v>1054133</v>
          </cell>
          <cell r="AP88">
            <v>0</v>
          </cell>
          <cell r="AQ88">
            <v>127088635</v>
          </cell>
          <cell r="AR88">
            <v>1828026</v>
          </cell>
          <cell r="AS88">
            <v>311031</v>
          </cell>
          <cell r="AT88">
            <v>864798</v>
          </cell>
          <cell r="AU88">
            <v>0</v>
          </cell>
          <cell r="AV88">
            <v>24365</v>
          </cell>
          <cell r="AW88">
            <v>0</v>
          </cell>
          <cell r="AX88">
            <v>0</v>
          </cell>
          <cell r="AY88">
            <v>3028220</v>
          </cell>
          <cell r="AZ88">
            <v>4842173</v>
          </cell>
          <cell r="BA88">
            <v>251374</v>
          </cell>
          <cell r="BB88">
            <v>0</v>
          </cell>
          <cell r="BC88">
            <v>4000</v>
          </cell>
          <cell r="BD88">
            <v>5097547</v>
          </cell>
          <cell r="BE88">
            <v>476139</v>
          </cell>
          <cell r="BF88">
            <v>269257</v>
          </cell>
          <cell r="BG88">
            <v>160757</v>
          </cell>
          <cell r="BH88">
            <v>3134</v>
          </cell>
          <cell r="BI88">
            <v>33162</v>
          </cell>
          <cell r="BJ88">
            <v>28266</v>
          </cell>
          <cell r="BK88">
            <v>970715</v>
          </cell>
          <cell r="BL88">
            <v>1000672</v>
          </cell>
          <cell r="BM88">
            <v>118069</v>
          </cell>
          <cell r="BN88">
            <v>479848</v>
          </cell>
          <cell r="BO88">
            <v>0</v>
          </cell>
          <cell r="BP88">
            <v>0</v>
          </cell>
          <cell r="BQ88">
            <v>0</v>
          </cell>
          <cell r="BR88">
            <v>3463474</v>
          </cell>
          <cell r="BS88">
            <v>147414</v>
          </cell>
          <cell r="BT88">
            <v>31717</v>
          </cell>
          <cell r="BU88">
            <v>0</v>
          </cell>
          <cell r="BV88">
            <v>62464</v>
          </cell>
          <cell r="BW88">
            <v>1706531</v>
          </cell>
          <cell r="BX88">
            <v>832841</v>
          </cell>
          <cell r="BY88">
            <v>0</v>
          </cell>
          <cell r="BZ88">
            <v>84590</v>
          </cell>
          <cell r="CA88">
            <v>0</v>
          </cell>
          <cell r="CB88">
            <v>13560628</v>
          </cell>
          <cell r="CC88">
            <v>1853892</v>
          </cell>
          <cell r="CD88">
            <v>2110239</v>
          </cell>
          <cell r="CE88">
            <v>15550</v>
          </cell>
          <cell r="CF88">
            <v>202921</v>
          </cell>
          <cell r="CG88">
            <v>0</v>
          </cell>
          <cell r="CH88">
            <v>147841</v>
          </cell>
          <cell r="CI88">
            <v>4330443</v>
          </cell>
          <cell r="CJ88">
            <v>17891071</v>
          </cell>
          <cell r="CK88">
            <v>144979706</v>
          </cell>
          <cell r="CM88">
            <v>2141954</v>
          </cell>
          <cell r="CN88">
            <v>299380</v>
          </cell>
          <cell r="CO88">
            <v>0</v>
          </cell>
          <cell r="CP88">
            <v>0</v>
          </cell>
          <cell r="CQ88">
            <v>0</v>
          </cell>
          <cell r="CR88">
            <v>0</v>
          </cell>
          <cell r="CS88">
            <v>73500</v>
          </cell>
          <cell r="CT88">
            <v>0</v>
          </cell>
          <cell r="CV88">
            <v>0</v>
          </cell>
          <cell r="CW88">
            <v>18394689</v>
          </cell>
          <cell r="CX88">
            <v>1458128</v>
          </cell>
          <cell r="CY88">
            <v>860925</v>
          </cell>
        </row>
        <row r="89">
          <cell r="A89">
            <v>810</v>
          </cell>
          <cell r="B89">
            <v>122271733</v>
          </cell>
          <cell r="C89">
            <v>4289639</v>
          </cell>
          <cell r="D89">
            <v>9641295</v>
          </cell>
          <cell r="E89">
            <v>4276687</v>
          </cell>
          <cell r="F89">
            <v>4205000</v>
          </cell>
          <cell r="G89">
            <v>0</v>
          </cell>
          <cell r="H89">
            <v>251854</v>
          </cell>
          <cell r="I89">
            <v>3739154</v>
          </cell>
          <cell r="J89">
            <v>1852159</v>
          </cell>
          <cell r="K89">
            <v>0</v>
          </cell>
          <cell r="L89">
            <v>0</v>
          </cell>
          <cell r="M89">
            <v>35466</v>
          </cell>
          <cell r="N89">
            <v>824024</v>
          </cell>
          <cell r="O89">
            <v>844496</v>
          </cell>
          <cell r="P89">
            <v>2278361</v>
          </cell>
          <cell r="Q89">
            <v>43982</v>
          </cell>
          <cell r="R89">
            <v>194145</v>
          </cell>
          <cell r="S89">
            <v>0</v>
          </cell>
          <cell r="T89">
            <v>3658555</v>
          </cell>
          <cell r="U89">
            <v>6555200</v>
          </cell>
          <cell r="V89">
            <v>74459</v>
          </cell>
          <cell r="W89">
            <v>78333</v>
          </cell>
          <cell r="X89">
            <v>0</v>
          </cell>
          <cell r="Y89">
            <v>0</v>
          </cell>
          <cell r="Z89">
            <v>0</v>
          </cell>
          <cell r="AA89">
            <v>0</v>
          </cell>
          <cell r="AB89">
            <v>72118</v>
          </cell>
          <cell r="AC89">
            <v>95969</v>
          </cell>
          <cell r="AD89">
            <v>236175</v>
          </cell>
          <cell r="AE89">
            <v>80762</v>
          </cell>
          <cell r="AF89">
            <v>101682</v>
          </cell>
          <cell r="AG89">
            <v>51147</v>
          </cell>
          <cell r="AH89">
            <v>5244</v>
          </cell>
          <cell r="AI89">
            <v>42490</v>
          </cell>
          <cell r="AJ89">
            <v>1556138</v>
          </cell>
          <cell r="AK89">
            <v>0</v>
          </cell>
          <cell r="AL89">
            <v>384387</v>
          </cell>
          <cell r="AM89">
            <v>0</v>
          </cell>
          <cell r="AN89">
            <v>620000</v>
          </cell>
          <cell r="AO89">
            <v>197828</v>
          </cell>
          <cell r="AP89">
            <v>0</v>
          </cell>
          <cell r="AQ89">
            <v>168558482</v>
          </cell>
          <cell r="AR89">
            <v>1967926</v>
          </cell>
          <cell r="AS89">
            <v>40251</v>
          </cell>
          <cell r="AT89">
            <v>1825543</v>
          </cell>
          <cell r="AU89">
            <v>260961</v>
          </cell>
          <cell r="AV89">
            <v>17369</v>
          </cell>
          <cell r="AW89">
            <v>34849</v>
          </cell>
          <cell r="AX89">
            <v>4464</v>
          </cell>
          <cell r="AY89">
            <v>4151363</v>
          </cell>
          <cell r="AZ89">
            <v>2784158</v>
          </cell>
          <cell r="BA89">
            <v>0</v>
          </cell>
          <cell r="BB89">
            <v>0</v>
          </cell>
          <cell r="BC89">
            <v>5495</v>
          </cell>
          <cell r="BD89">
            <v>2789653</v>
          </cell>
          <cell r="BE89">
            <v>892676</v>
          </cell>
          <cell r="BF89">
            <v>0</v>
          </cell>
          <cell r="BG89">
            <v>30917</v>
          </cell>
          <cell r="BH89">
            <v>0</v>
          </cell>
          <cell r="BI89">
            <v>259576</v>
          </cell>
          <cell r="BJ89">
            <v>166525</v>
          </cell>
          <cell r="BK89">
            <v>1349694</v>
          </cell>
          <cell r="BL89">
            <v>2211163</v>
          </cell>
          <cell r="BM89">
            <v>1192142</v>
          </cell>
          <cell r="BN89">
            <v>820625</v>
          </cell>
          <cell r="BO89">
            <v>260574</v>
          </cell>
          <cell r="BP89">
            <v>25195</v>
          </cell>
          <cell r="BQ89">
            <v>3504</v>
          </cell>
          <cell r="BR89">
            <v>5618437</v>
          </cell>
          <cell r="BS89">
            <v>140875</v>
          </cell>
          <cell r="BT89">
            <v>39652</v>
          </cell>
          <cell r="BU89">
            <v>0</v>
          </cell>
          <cell r="BV89">
            <v>235229</v>
          </cell>
          <cell r="BW89">
            <v>2660521</v>
          </cell>
          <cell r="BX89">
            <v>0</v>
          </cell>
          <cell r="BY89">
            <v>0</v>
          </cell>
          <cell r="BZ89">
            <v>240120</v>
          </cell>
          <cell r="CA89">
            <v>47342</v>
          </cell>
          <cell r="CB89">
            <v>16167652</v>
          </cell>
          <cell r="CC89">
            <v>3070365</v>
          </cell>
          <cell r="CD89">
            <v>6664200</v>
          </cell>
          <cell r="CE89">
            <v>0</v>
          </cell>
          <cell r="CF89">
            <v>127042</v>
          </cell>
          <cell r="CG89">
            <v>422047</v>
          </cell>
          <cell r="CH89">
            <v>0</v>
          </cell>
          <cell r="CI89">
            <v>10283654</v>
          </cell>
          <cell r="CJ89">
            <v>26451306</v>
          </cell>
          <cell r="CK89">
            <v>195009788</v>
          </cell>
          <cell r="CM89">
            <v>1398850</v>
          </cell>
          <cell r="CN89">
            <v>0</v>
          </cell>
          <cell r="CO89">
            <v>0</v>
          </cell>
          <cell r="CP89">
            <v>0</v>
          </cell>
          <cell r="CQ89">
            <v>0</v>
          </cell>
          <cell r="CR89">
            <v>0</v>
          </cell>
          <cell r="CS89">
            <v>239414</v>
          </cell>
          <cell r="CT89">
            <v>0</v>
          </cell>
          <cell r="CV89">
            <v>0</v>
          </cell>
          <cell r="CW89">
            <v>12460643</v>
          </cell>
          <cell r="CX89">
            <v>2658050</v>
          </cell>
          <cell r="CY89">
            <v>564577</v>
          </cell>
        </row>
        <row r="90">
          <cell r="A90">
            <v>811</v>
          </cell>
          <cell r="B90">
            <v>144447977</v>
          </cell>
          <cell r="C90">
            <v>5430256</v>
          </cell>
          <cell r="D90">
            <v>12297325</v>
          </cell>
          <cell r="E90">
            <v>809794</v>
          </cell>
          <cell r="F90">
            <v>6104208</v>
          </cell>
          <cell r="G90">
            <v>0</v>
          </cell>
          <cell r="H90">
            <v>0</v>
          </cell>
          <cell r="I90">
            <v>2172834</v>
          </cell>
          <cell r="J90">
            <v>804656</v>
          </cell>
          <cell r="K90">
            <v>0</v>
          </cell>
          <cell r="L90">
            <v>0</v>
          </cell>
          <cell r="M90">
            <v>0</v>
          </cell>
          <cell r="N90">
            <v>2508700</v>
          </cell>
          <cell r="O90">
            <v>1169390</v>
          </cell>
          <cell r="P90">
            <v>555500</v>
          </cell>
          <cell r="Q90">
            <v>835628</v>
          </cell>
          <cell r="R90">
            <v>173279</v>
          </cell>
          <cell r="S90">
            <v>0</v>
          </cell>
          <cell r="T90">
            <v>4012730</v>
          </cell>
          <cell r="U90">
            <v>790151</v>
          </cell>
          <cell r="V90">
            <v>0</v>
          </cell>
          <cell r="W90">
            <v>0</v>
          </cell>
          <cell r="X90">
            <v>168020</v>
          </cell>
          <cell r="Y90">
            <v>0</v>
          </cell>
          <cell r="Z90">
            <v>199924</v>
          </cell>
          <cell r="AA90">
            <v>0</v>
          </cell>
          <cell r="AB90">
            <v>0</v>
          </cell>
          <cell r="AC90">
            <v>83270</v>
          </cell>
          <cell r="AD90">
            <v>545357</v>
          </cell>
          <cell r="AE90">
            <v>52090</v>
          </cell>
          <cell r="AF90">
            <v>116240</v>
          </cell>
          <cell r="AG90">
            <v>0</v>
          </cell>
          <cell r="AH90">
            <v>8060</v>
          </cell>
          <cell r="AI90">
            <v>475021</v>
          </cell>
          <cell r="AJ90">
            <v>2309623</v>
          </cell>
          <cell r="AK90">
            <v>0</v>
          </cell>
          <cell r="AL90">
            <v>0</v>
          </cell>
          <cell r="AM90">
            <v>0</v>
          </cell>
          <cell r="AN90">
            <v>215039</v>
          </cell>
          <cell r="AO90">
            <v>4278029</v>
          </cell>
          <cell r="AP90">
            <v>0</v>
          </cell>
          <cell r="AQ90">
            <v>190563101</v>
          </cell>
          <cell r="AR90">
            <v>1853270</v>
          </cell>
          <cell r="AS90">
            <v>1451310</v>
          </cell>
          <cell r="AT90">
            <v>51390</v>
          </cell>
          <cell r="AU90">
            <v>55080</v>
          </cell>
          <cell r="AV90">
            <v>0</v>
          </cell>
          <cell r="AW90">
            <v>0</v>
          </cell>
          <cell r="AX90">
            <v>0</v>
          </cell>
          <cell r="AY90">
            <v>3411050</v>
          </cell>
          <cell r="AZ90">
            <v>2113268</v>
          </cell>
          <cell r="BA90">
            <v>0</v>
          </cell>
          <cell r="BB90">
            <v>100940</v>
          </cell>
          <cell r="BC90">
            <v>0</v>
          </cell>
          <cell r="BD90">
            <v>2214208</v>
          </cell>
          <cell r="BE90">
            <v>522750</v>
          </cell>
          <cell r="BF90">
            <v>191980</v>
          </cell>
          <cell r="BG90">
            <v>43890</v>
          </cell>
          <cell r="BH90">
            <v>0</v>
          </cell>
          <cell r="BI90">
            <v>51740</v>
          </cell>
          <cell r="BJ90">
            <v>0</v>
          </cell>
          <cell r="BK90">
            <v>810360</v>
          </cell>
          <cell r="BL90">
            <v>2281650</v>
          </cell>
          <cell r="BM90">
            <v>310578</v>
          </cell>
          <cell r="BN90">
            <v>655062</v>
          </cell>
          <cell r="BO90">
            <v>775650</v>
          </cell>
          <cell r="BP90">
            <v>0</v>
          </cell>
          <cell r="BQ90">
            <v>0</v>
          </cell>
          <cell r="BR90">
            <v>11334377</v>
          </cell>
          <cell r="BS90">
            <v>181785</v>
          </cell>
          <cell r="BT90">
            <v>80794</v>
          </cell>
          <cell r="BU90">
            <v>0</v>
          </cell>
          <cell r="BV90">
            <v>46012</v>
          </cell>
          <cell r="BW90">
            <v>3735851</v>
          </cell>
          <cell r="BX90">
            <v>5448645</v>
          </cell>
          <cell r="BY90">
            <v>0</v>
          </cell>
          <cell r="BZ90">
            <v>100000</v>
          </cell>
          <cell r="CA90">
            <v>0</v>
          </cell>
          <cell r="CB90">
            <v>20051645</v>
          </cell>
          <cell r="CC90">
            <v>2013030</v>
          </cell>
          <cell r="CD90">
            <v>4239010</v>
          </cell>
          <cell r="CE90">
            <v>202660</v>
          </cell>
          <cell r="CF90">
            <v>0</v>
          </cell>
          <cell r="CG90">
            <v>501720</v>
          </cell>
          <cell r="CH90">
            <v>0</v>
          </cell>
          <cell r="CI90">
            <v>6956420</v>
          </cell>
          <cell r="CJ90">
            <v>27008065</v>
          </cell>
          <cell r="CK90">
            <v>217571166</v>
          </cell>
          <cell r="CM90">
            <v>13551489</v>
          </cell>
          <cell r="CN90">
            <v>841713</v>
          </cell>
          <cell r="CO90">
            <v>0</v>
          </cell>
          <cell r="CP90">
            <v>0</v>
          </cell>
          <cell r="CQ90">
            <v>0</v>
          </cell>
          <cell r="CR90">
            <v>0</v>
          </cell>
          <cell r="CS90">
            <v>0</v>
          </cell>
          <cell r="CT90">
            <v>0</v>
          </cell>
          <cell r="CV90">
            <v>0</v>
          </cell>
          <cell r="CW90">
            <v>17701000</v>
          </cell>
          <cell r="CX90">
            <v>4414388</v>
          </cell>
          <cell r="CY90">
            <v>0</v>
          </cell>
        </row>
        <row r="91">
          <cell r="A91">
            <v>812</v>
          </cell>
          <cell r="B91">
            <v>77803299</v>
          </cell>
          <cell r="C91">
            <v>3033199</v>
          </cell>
          <cell r="D91">
            <v>5373318</v>
          </cell>
          <cell r="E91">
            <v>1335113</v>
          </cell>
          <cell r="F91">
            <v>3141721</v>
          </cell>
          <cell r="G91">
            <v>208000</v>
          </cell>
          <cell r="H91">
            <v>0</v>
          </cell>
          <cell r="I91">
            <v>1841925</v>
          </cell>
          <cell r="J91">
            <v>1627971</v>
          </cell>
          <cell r="K91">
            <v>30870</v>
          </cell>
          <cell r="L91">
            <v>0</v>
          </cell>
          <cell r="M91">
            <v>0</v>
          </cell>
          <cell r="N91">
            <v>529610</v>
          </cell>
          <cell r="O91">
            <v>2398268</v>
          </cell>
          <cell r="P91">
            <v>1293346</v>
          </cell>
          <cell r="Q91">
            <v>44291</v>
          </cell>
          <cell r="R91">
            <v>53838</v>
          </cell>
          <cell r="S91">
            <v>0</v>
          </cell>
          <cell r="T91">
            <v>3044761</v>
          </cell>
          <cell r="U91">
            <v>2176905</v>
          </cell>
          <cell r="V91">
            <v>24719</v>
          </cell>
          <cell r="W91">
            <v>52000</v>
          </cell>
          <cell r="X91">
            <v>108888</v>
          </cell>
          <cell r="Y91">
            <v>0</v>
          </cell>
          <cell r="Z91">
            <v>0</v>
          </cell>
          <cell r="AA91">
            <v>0</v>
          </cell>
          <cell r="AB91">
            <v>0</v>
          </cell>
          <cell r="AC91">
            <v>0</v>
          </cell>
          <cell r="AD91">
            <v>334825</v>
          </cell>
          <cell r="AE91">
            <v>151470</v>
          </cell>
          <cell r="AF91">
            <v>248151</v>
          </cell>
          <cell r="AG91">
            <v>52802</v>
          </cell>
          <cell r="AH91">
            <v>10000</v>
          </cell>
          <cell r="AI91">
            <v>0</v>
          </cell>
          <cell r="AJ91">
            <v>1148500</v>
          </cell>
          <cell r="AK91">
            <v>0</v>
          </cell>
          <cell r="AL91">
            <v>268467</v>
          </cell>
          <cell r="AM91">
            <v>0</v>
          </cell>
          <cell r="AN91">
            <v>0</v>
          </cell>
          <cell r="AO91">
            <v>453323</v>
          </cell>
          <cell r="AP91">
            <v>0</v>
          </cell>
          <cell r="AQ91">
            <v>106789580</v>
          </cell>
          <cell r="AR91">
            <v>719320</v>
          </cell>
          <cell r="AS91">
            <v>45746</v>
          </cell>
          <cell r="AT91">
            <v>1326647</v>
          </cell>
          <cell r="AU91">
            <v>152488</v>
          </cell>
          <cell r="AV91">
            <v>0</v>
          </cell>
          <cell r="AW91">
            <v>264077</v>
          </cell>
          <cell r="AX91">
            <v>89212</v>
          </cell>
          <cell r="AY91">
            <v>2597490</v>
          </cell>
          <cell r="AZ91">
            <v>1648813</v>
          </cell>
          <cell r="BA91">
            <v>616082</v>
          </cell>
          <cell r="BB91">
            <v>0</v>
          </cell>
          <cell r="BC91">
            <v>0</v>
          </cell>
          <cell r="BD91">
            <v>2264895</v>
          </cell>
          <cell r="BE91">
            <v>464544</v>
          </cell>
          <cell r="BF91">
            <v>181044</v>
          </cell>
          <cell r="BG91">
            <v>70768</v>
          </cell>
          <cell r="BH91">
            <v>39031</v>
          </cell>
          <cell r="BI91">
            <v>30900</v>
          </cell>
          <cell r="BJ91">
            <v>0</v>
          </cell>
          <cell r="BK91">
            <v>786287</v>
          </cell>
          <cell r="BL91">
            <v>2511980</v>
          </cell>
          <cell r="BM91">
            <v>253911</v>
          </cell>
          <cell r="BN91">
            <v>258134</v>
          </cell>
          <cell r="BO91">
            <v>10297</v>
          </cell>
          <cell r="BP91">
            <v>6400</v>
          </cell>
          <cell r="BQ91">
            <v>0</v>
          </cell>
          <cell r="BR91">
            <v>2602169</v>
          </cell>
          <cell r="BS91">
            <v>108581</v>
          </cell>
          <cell r="BT91">
            <v>0</v>
          </cell>
          <cell r="BU91">
            <v>33324</v>
          </cell>
          <cell r="BV91">
            <v>58958</v>
          </cell>
          <cell r="BW91">
            <v>904272</v>
          </cell>
          <cell r="BX91">
            <v>871256</v>
          </cell>
          <cell r="BY91">
            <v>89276</v>
          </cell>
          <cell r="BZ91">
            <v>7760</v>
          </cell>
          <cell r="CA91">
            <v>0</v>
          </cell>
          <cell r="CB91">
            <v>10762821</v>
          </cell>
          <cell r="CC91">
            <v>1158634</v>
          </cell>
          <cell r="CD91">
            <v>1710186</v>
          </cell>
          <cell r="CE91">
            <v>146</v>
          </cell>
          <cell r="CF91">
            <v>188950</v>
          </cell>
          <cell r="CG91">
            <v>55878</v>
          </cell>
          <cell r="CH91">
            <v>0</v>
          </cell>
          <cell r="CI91">
            <v>3113794</v>
          </cell>
          <cell r="CJ91">
            <v>13876615</v>
          </cell>
          <cell r="CK91">
            <v>120666195</v>
          </cell>
          <cell r="CM91">
            <v>1722877</v>
          </cell>
          <cell r="CN91">
            <v>0</v>
          </cell>
          <cell r="CO91">
            <v>181388</v>
          </cell>
          <cell r="CP91">
            <v>0</v>
          </cell>
          <cell r="CQ91">
            <v>0</v>
          </cell>
          <cell r="CR91">
            <v>0</v>
          </cell>
          <cell r="CS91">
            <v>0</v>
          </cell>
          <cell r="CT91">
            <v>0</v>
          </cell>
          <cell r="CV91">
            <v>0</v>
          </cell>
          <cell r="CW91">
            <v>10066700</v>
          </cell>
          <cell r="CX91">
            <v>1539073</v>
          </cell>
          <cell r="CY91">
            <v>0</v>
          </cell>
        </row>
        <row r="92">
          <cell r="A92">
            <v>813</v>
          </cell>
          <cell r="B92">
            <v>69794841</v>
          </cell>
          <cell r="C92">
            <v>3195326</v>
          </cell>
          <cell r="D92">
            <v>6659498</v>
          </cell>
          <cell r="E92">
            <v>1014448</v>
          </cell>
          <cell r="F92">
            <v>2959339</v>
          </cell>
          <cell r="G92">
            <v>0</v>
          </cell>
          <cell r="H92">
            <v>200000</v>
          </cell>
          <cell r="I92">
            <v>400292</v>
          </cell>
          <cell r="J92">
            <v>219401</v>
          </cell>
          <cell r="K92">
            <v>0</v>
          </cell>
          <cell r="L92">
            <v>0</v>
          </cell>
          <cell r="M92">
            <v>216467</v>
          </cell>
          <cell r="N92">
            <v>849718</v>
          </cell>
          <cell r="O92">
            <v>2649349</v>
          </cell>
          <cell r="P92">
            <v>1137033</v>
          </cell>
          <cell r="Q92">
            <v>181503</v>
          </cell>
          <cell r="R92">
            <v>459238</v>
          </cell>
          <cell r="S92">
            <v>0</v>
          </cell>
          <cell r="T92">
            <v>2309431</v>
          </cell>
          <cell r="U92">
            <v>225130</v>
          </cell>
          <cell r="V92">
            <v>19967</v>
          </cell>
          <cell r="W92">
            <v>48870</v>
          </cell>
          <cell r="X92">
            <v>0</v>
          </cell>
          <cell r="Y92">
            <v>0</v>
          </cell>
          <cell r="Z92">
            <v>0</v>
          </cell>
          <cell r="AA92">
            <v>0</v>
          </cell>
          <cell r="AB92">
            <v>18437</v>
          </cell>
          <cell r="AC92">
            <v>44114</v>
          </cell>
          <cell r="AD92">
            <v>73329</v>
          </cell>
          <cell r="AE92">
            <v>2199</v>
          </cell>
          <cell r="AF92">
            <v>0</v>
          </cell>
          <cell r="AG92">
            <v>79724</v>
          </cell>
          <cell r="AH92">
            <v>2157</v>
          </cell>
          <cell r="AI92">
            <v>144155</v>
          </cell>
          <cell r="AJ92">
            <v>559230</v>
          </cell>
          <cell r="AK92">
            <v>0</v>
          </cell>
          <cell r="AL92">
            <v>59298</v>
          </cell>
          <cell r="AM92">
            <v>0</v>
          </cell>
          <cell r="AN92">
            <v>0</v>
          </cell>
          <cell r="AO92">
            <v>2588433</v>
          </cell>
          <cell r="AP92">
            <v>10000</v>
          </cell>
          <cell r="AQ92">
            <v>96120927</v>
          </cell>
          <cell r="AR92">
            <v>1135226</v>
          </cell>
          <cell r="AS92">
            <v>0</v>
          </cell>
          <cell r="AT92">
            <v>1125744</v>
          </cell>
          <cell r="AU92">
            <v>112263</v>
          </cell>
          <cell r="AV92">
            <v>0</v>
          </cell>
          <cell r="AW92">
            <v>0</v>
          </cell>
          <cell r="AX92">
            <v>0</v>
          </cell>
          <cell r="AY92">
            <v>2373233</v>
          </cell>
          <cell r="AZ92">
            <v>1145284</v>
          </cell>
          <cell r="BA92">
            <v>0</v>
          </cell>
          <cell r="BB92">
            <v>225807</v>
          </cell>
          <cell r="BC92">
            <v>0</v>
          </cell>
          <cell r="BD92">
            <v>1371091</v>
          </cell>
          <cell r="BE92">
            <v>433526</v>
          </cell>
          <cell r="BF92">
            <v>82918</v>
          </cell>
          <cell r="BG92">
            <v>2588</v>
          </cell>
          <cell r="BH92">
            <v>0</v>
          </cell>
          <cell r="BI92">
            <v>72064</v>
          </cell>
          <cell r="BJ92">
            <v>55495</v>
          </cell>
          <cell r="BK92">
            <v>646591</v>
          </cell>
          <cell r="BL92">
            <v>1341781</v>
          </cell>
          <cell r="BM92">
            <v>502329</v>
          </cell>
          <cell r="BN92">
            <v>476598</v>
          </cell>
          <cell r="BO92">
            <v>104200</v>
          </cell>
          <cell r="BP92">
            <v>1361</v>
          </cell>
          <cell r="BQ92">
            <v>0</v>
          </cell>
          <cell r="BR92">
            <v>5258259</v>
          </cell>
          <cell r="BS92">
            <v>15355</v>
          </cell>
          <cell r="BT92">
            <v>20614</v>
          </cell>
          <cell r="BU92">
            <v>10271</v>
          </cell>
          <cell r="BV92">
            <v>105866</v>
          </cell>
          <cell r="BW92">
            <v>1405672</v>
          </cell>
          <cell r="BX92">
            <v>1992712</v>
          </cell>
          <cell r="BY92">
            <v>203809</v>
          </cell>
          <cell r="BZ92">
            <v>419472</v>
          </cell>
          <cell r="CA92">
            <v>61240</v>
          </cell>
          <cell r="CB92">
            <v>11052195</v>
          </cell>
          <cell r="CC92">
            <v>1548230</v>
          </cell>
          <cell r="CD92">
            <v>3457600</v>
          </cell>
          <cell r="CE92">
            <v>0</v>
          </cell>
          <cell r="CF92">
            <v>174817</v>
          </cell>
          <cell r="CG92">
            <v>2961</v>
          </cell>
          <cell r="CH92">
            <v>0</v>
          </cell>
          <cell r="CI92">
            <v>5183608</v>
          </cell>
          <cell r="CJ92">
            <v>16235803</v>
          </cell>
          <cell r="CK92">
            <v>112356730</v>
          </cell>
          <cell r="CM92">
            <v>961931</v>
          </cell>
          <cell r="CN92">
            <v>50614</v>
          </cell>
          <cell r="CO92">
            <v>0</v>
          </cell>
          <cell r="CP92">
            <v>0</v>
          </cell>
          <cell r="CQ92">
            <v>0</v>
          </cell>
          <cell r="CR92">
            <v>0</v>
          </cell>
          <cell r="CS92">
            <v>25383</v>
          </cell>
          <cell r="CT92">
            <v>0</v>
          </cell>
          <cell r="CV92">
            <v>0</v>
          </cell>
          <cell r="CW92">
            <v>8383685</v>
          </cell>
          <cell r="CX92">
            <v>1462341</v>
          </cell>
          <cell r="CY92">
            <v>754427</v>
          </cell>
        </row>
        <row r="93">
          <cell r="A93">
            <v>815</v>
          </cell>
          <cell r="B93">
            <v>261239815</v>
          </cell>
          <cell r="C93">
            <v>11627220</v>
          </cell>
          <cell r="D93">
            <v>17440684</v>
          </cell>
          <cell r="E93">
            <v>0</v>
          </cell>
          <cell r="F93">
            <v>11495436</v>
          </cell>
          <cell r="G93">
            <v>0</v>
          </cell>
          <cell r="H93">
            <v>200000</v>
          </cell>
          <cell r="I93">
            <v>5694825</v>
          </cell>
          <cell r="J93">
            <v>1763053</v>
          </cell>
          <cell r="K93">
            <v>0</v>
          </cell>
          <cell r="L93">
            <v>0</v>
          </cell>
          <cell r="M93">
            <v>394170</v>
          </cell>
          <cell r="N93">
            <v>1621493</v>
          </cell>
          <cell r="O93">
            <v>1604456</v>
          </cell>
          <cell r="P93">
            <v>748975</v>
          </cell>
          <cell r="Q93">
            <v>0</v>
          </cell>
          <cell r="R93">
            <v>3050374</v>
          </cell>
          <cell r="S93">
            <v>0</v>
          </cell>
          <cell r="T93">
            <v>8637934</v>
          </cell>
          <cell r="U93">
            <v>451211</v>
          </cell>
          <cell r="V93">
            <v>281612</v>
          </cell>
          <cell r="W93">
            <v>0</v>
          </cell>
          <cell r="X93">
            <v>0</v>
          </cell>
          <cell r="Y93">
            <v>0</v>
          </cell>
          <cell r="Z93">
            <v>0</v>
          </cell>
          <cell r="AA93">
            <v>0</v>
          </cell>
          <cell r="AB93">
            <v>0</v>
          </cell>
          <cell r="AC93">
            <v>0</v>
          </cell>
          <cell r="AD93">
            <v>1067475</v>
          </cell>
          <cell r="AE93">
            <v>141528</v>
          </cell>
          <cell r="AF93">
            <v>2429654</v>
          </cell>
          <cell r="AG93">
            <v>0</v>
          </cell>
          <cell r="AH93">
            <v>30000</v>
          </cell>
          <cell r="AI93">
            <v>110052</v>
          </cell>
          <cell r="AJ93">
            <v>731086</v>
          </cell>
          <cell r="AK93">
            <v>0</v>
          </cell>
          <cell r="AL93">
            <v>0</v>
          </cell>
          <cell r="AM93">
            <v>0</v>
          </cell>
          <cell r="AN93">
            <v>311839</v>
          </cell>
          <cell r="AO93">
            <v>20145413</v>
          </cell>
          <cell r="AP93">
            <v>0</v>
          </cell>
          <cell r="AQ93">
            <v>351218305</v>
          </cell>
          <cell r="AR93">
            <v>5232683</v>
          </cell>
          <cell r="AS93">
            <v>787381</v>
          </cell>
          <cell r="AT93">
            <v>844850</v>
          </cell>
          <cell r="AU93">
            <v>0</v>
          </cell>
          <cell r="AV93">
            <v>140074</v>
          </cell>
          <cell r="AW93">
            <v>0</v>
          </cell>
          <cell r="AX93">
            <v>46122</v>
          </cell>
          <cell r="AY93">
            <v>7051110</v>
          </cell>
          <cell r="AZ93">
            <v>3634994</v>
          </cell>
          <cell r="BA93">
            <v>0</v>
          </cell>
          <cell r="BB93">
            <v>129736</v>
          </cell>
          <cell r="BC93">
            <v>39000</v>
          </cell>
          <cell r="BD93">
            <v>3803730</v>
          </cell>
          <cell r="BE93">
            <v>1993791</v>
          </cell>
          <cell r="BF93">
            <v>556652</v>
          </cell>
          <cell r="BG93">
            <v>355078</v>
          </cell>
          <cell r="BH93">
            <v>0</v>
          </cell>
          <cell r="BI93">
            <v>0</v>
          </cell>
          <cell r="BJ93">
            <v>537288</v>
          </cell>
          <cell r="BK93">
            <v>3442809</v>
          </cell>
          <cell r="BL93">
            <v>3996421</v>
          </cell>
          <cell r="BM93">
            <v>588683</v>
          </cell>
          <cell r="BN93">
            <v>946030</v>
          </cell>
          <cell r="BO93">
            <v>2637934</v>
          </cell>
          <cell r="BP93">
            <v>0</v>
          </cell>
          <cell r="BQ93">
            <v>2547709</v>
          </cell>
          <cell r="BR93">
            <v>27760457</v>
          </cell>
          <cell r="BS93">
            <v>336809</v>
          </cell>
          <cell r="BT93">
            <v>253724</v>
          </cell>
          <cell r="BU93">
            <v>293831</v>
          </cell>
          <cell r="BV93">
            <v>93764</v>
          </cell>
          <cell r="BW93">
            <v>3341294</v>
          </cell>
          <cell r="BX93">
            <v>13680072</v>
          </cell>
          <cell r="BY93">
            <v>596871</v>
          </cell>
          <cell r="BZ93">
            <v>2443736</v>
          </cell>
          <cell r="CA93">
            <v>187096</v>
          </cell>
          <cell r="CB93">
            <v>46241623</v>
          </cell>
          <cell r="CC93">
            <v>3900722</v>
          </cell>
          <cell r="CD93">
            <v>4896866</v>
          </cell>
          <cell r="CE93">
            <v>1587004</v>
          </cell>
          <cell r="CF93">
            <v>0</v>
          </cell>
          <cell r="CG93">
            <v>282946</v>
          </cell>
          <cell r="CH93">
            <v>0</v>
          </cell>
          <cell r="CI93">
            <v>10667538</v>
          </cell>
          <cell r="CJ93">
            <v>56909161</v>
          </cell>
          <cell r="CK93">
            <v>408127466</v>
          </cell>
          <cell r="CM93">
            <v>25211378</v>
          </cell>
          <cell r="CN93">
            <v>803577</v>
          </cell>
          <cell r="CO93">
            <v>385577</v>
          </cell>
          <cell r="CP93">
            <v>0</v>
          </cell>
          <cell r="CQ93">
            <v>0</v>
          </cell>
          <cell r="CR93">
            <v>0</v>
          </cell>
          <cell r="CS93">
            <v>411905</v>
          </cell>
          <cell r="CT93">
            <v>0</v>
          </cell>
          <cell r="CV93">
            <v>0</v>
          </cell>
          <cell r="CW93">
            <v>23709371</v>
          </cell>
          <cell r="CX93">
            <v>6200663</v>
          </cell>
          <cell r="CY93">
            <v>3638225</v>
          </cell>
        </row>
        <row r="94">
          <cell r="A94">
            <v>816</v>
          </cell>
          <cell r="B94">
            <v>67575836</v>
          </cell>
          <cell r="C94">
            <v>2827115</v>
          </cell>
          <cell r="D94">
            <v>6788129</v>
          </cell>
          <cell r="E94">
            <v>0</v>
          </cell>
          <cell r="F94">
            <v>3004453</v>
          </cell>
          <cell r="G94">
            <v>0</v>
          </cell>
          <cell r="H94">
            <v>0</v>
          </cell>
          <cell r="I94">
            <v>1129089</v>
          </cell>
          <cell r="J94">
            <v>200743</v>
          </cell>
          <cell r="K94">
            <v>716842</v>
          </cell>
          <cell r="L94">
            <v>419027</v>
          </cell>
          <cell r="M94">
            <v>89577</v>
          </cell>
          <cell r="N94">
            <v>204750</v>
          </cell>
          <cell r="O94">
            <v>1883274</v>
          </cell>
          <cell r="P94">
            <v>658264</v>
          </cell>
          <cell r="Q94">
            <v>416375</v>
          </cell>
          <cell r="R94">
            <v>354361</v>
          </cell>
          <cell r="S94">
            <v>0</v>
          </cell>
          <cell r="T94">
            <v>3853596</v>
          </cell>
          <cell r="U94">
            <v>8170</v>
          </cell>
          <cell r="V94">
            <v>65645</v>
          </cell>
          <cell r="W94">
            <v>41120</v>
          </cell>
          <cell r="X94">
            <v>10130</v>
          </cell>
          <cell r="Y94">
            <v>0</v>
          </cell>
          <cell r="Z94">
            <v>0</v>
          </cell>
          <cell r="AA94">
            <v>0</v>
          </cell>
          <cell r="AB94">
            <v>0</v>
          </cell>
          <cell r="AC94">
            <v>0</v>
          </cell>
          <cell r="AD94">
            <v>142655</v>
          </cell>
          <cell r="AE94">
            <v>35080</v>
          </cell>
          <cell r="AF94">
            <v>362670</v>
          </cell>
          <cell r="AG94">
            <v>0</v>
          </cell>
          <cell r="AH94">
            <v>25001</v>
          </cell>
          <cell r="AI94">
            <v>86050</v>
          </cell>
          <cell r="AJ94">
            <v>2654463</v>
          </cell>
          <cell r="AK94">
            <v>0</v>
          </cell>
          <cell r="AL94">
            <v>0</v>
          </cell>
          <cell r="AM94">
            <v>0</v>
          </cell>
          <cell r="AN94">
            <v>192264</v>
          </cell>
          <cell r="AO94">
            <v>319199</v>
          </cell>
          <cell r="AP94">
            <v>0</v>
          </cell>
          <cell r="AQ94">
            <v>94063878</v>
          </cell>
          <cell r="AR94">
            <v>2172045</v>
          </cell>
          <cell r="AS94">
            <v>373980</v>
          </cell>
          <cell r="AT94">
            <v>15750</v>
          </cell>
          <cell r="AU94">
            <v>0</v>
          </cell>
          <cell r="AV94">
            <v>0</v>
          </cell>
          <cell r="AW94">
            <v>69596</v>
          </cell>
          <cell r="AX94">
            <v>37015</v>
          </cell>
          <cell r="AY94">
            <v>2668386</v>
          </cell>
          <cell r="AZ94">
            <v>527130</v>
          </cell>
          <cell r="BA94">
            <v>226800</v>
          </cell>
          <cell r="BB94">
            <v>59221</v>
          </cell>
          <cell r="BC94">
            <v>15000</v>
          </cell>
          <cell r="BD94">
            <v>828151</v>
          </cell>
          <cell r="BE94">
            <v>550081</v>
          </cell>
          <cell r="BF94">
            <v>53585</v>
          </cell>
          <cell r="BG94">
            <v>0</v>
          </cell>
          <cell r="BH94">
            <v>56890</v>
          </cell>
          <cell r="BI94">
            <v>63691</v>
          </cell>
          <cell r="BJ94">
            <v>14591</v>
          </cell>
          <cell r="BK94">
            <v>738838</v>
          </cell>
          <cell r="BL94">
            <v>787215</v>
          </cell>
          <cell r="BM94">
            <v>147032</v>
          </cell>
          <cell r="BN94">
            <v>344500</v>
          </cell>
          <cell r="BO94">
            <v>480920</v>
          </cell>
          <cell r="BP94">
            <v>374780</v>
          </cell>
          <cell r="BQ94">
            <v>6953</v>
          </cell>
          <cell r="BR94">
            <v>4240586</v>
          </cell>
          <cell r="BS94">
            <v>134728</v>
          </cell>
          <cell r="BT94">
            <v>101876</v>
          </cell>
          <cell r="BU94">
            <v>172648</v>
          </cell>
          <cell r="BV94">
            <v>37062</v>
          </cell>
          <cell r="BW94">
            <v>1045080</v>
          </cell>
          <cell r="BX94">
            <v>1321487</v>
          </cell>
          <cell r="BY94">
            <v>0</v>
          </cell>
          <cell r="BZ94">
            <v>73520</v>
          </cell>
          <cell r="CA94">
            <v>0</v>
          </cell>
          <cell r="CB94">
            <v>9263176</v>
          </cell>
          <cell r="CC94">
            <v>1803040</v>
          </cell>
          <cell r="CD94">
            <v>1690727</v>
          </cell>
          <cell r="CE94">
            <v>231900</v>
          </cell>
          <cell r="CF94">
            <v>0</v>
          </cell>
          <cell r="CG94">
            <v>7910</v>
          </cell>
          <cell r="CH94">
            <v>0</v>
          </cell>
          <cell r="CI94">
            <v>3733577</v>
          </cell>
          <cell r="CJ94">
            <v>12996753</v>
          </cell>
          <cell r="CK94">
            <v>107060631</v>
          </cell>
          <cell r="CM94">
            <v>4323056</v>
          </cell>
          <cell r="CN94">
            <v>246513</v>
          </cell>
          <cell r="CO94">
            <v>84736</v>
          </cell>
          <cell r="CP94">
            <v>64797</v>
          </cell>
          <cell r="CQ94">
            <v>48647</v>
          </cell>
          <cell r="CR94">
            <v>1332</v>
          </cell>
          <cell r="CS94">
            <v>92345</v>
          </cell>
          <cell r="CT94">
            <v>0</v>
          </cell>
          <cell r="CV94">
            <v>0</v>
          </cell>
          <cell r="CW94">
            <v>11422000</v>
          </cell>
          <cell r="CX94">
            <v>1433669</v>
          </cell>
          <cell r="CY94">
            <v>488237</v>
          </cell>
        </row>
        <row r="95">
          <cell r="A95">
            <v>820</v>
          </cell>
          <cell r="B95">
            <v>189421133</v>
          </cell>
          <cell r="C95">
            <v>9074231</v>
          </cell>
          <cell r="D95">
            <v>12114205</v>
          </cell>
          <cell r="E95">
            <v>894418</v>
          </cell>
          <cell r="F95">
            <v>6877246</v>
          </cell>
          <cell r="G95">
            <v>0</v>
          </cell>
          <cell r="H95">
            <v>500000</v>
          </cell>
          <cell r="I95">
            <v>1866758</v>
          </cell>
          <cell r="J95">
            <v>1021676</v>
          </cell>
          <cell r="K95">
            <v>1081256</v>
          </cell>
          <cell r="L95">
            <v>109481</v>
          </cell>
          <cell r="M95">
            <v>264352</v>
          </cell>
          <cell r="N95">
            <v>1098722</v>
          </cell>
          <cell r="O95">
            <v>2439142</v>
          </cell>
          <cell r="P95">
            <v>1144034</v>
          </cell>
          <cell r="Q95">
            <v>148305</v>
          </cell>
          <cell r="R95">
            <v>2714978</v>
          </cell>
          <cell r="S95">
            <v>64410</v>
          </cell>
          <cell r="T95">
            <v>6465467</v>
          </cell>
          <cell r="U95">
            <v>47744</v>
          </cell>
          <cell r="V95">
            <v>26658</v>
          </cell>
          <cell r="W95">
            <v>15915</v>
          </cell>
          <cell r="X95">
            <v>0</v>
          </cell>
          <cell r="Y95">
            <v>0</v>
          </cell>
          <cell r="Z95">
            <v>0</v>
          </cell>
          <cell r="AA95">
            <v>266929</v>
          </cell>
          <cell r="AB95">
            <v>0</v>
          </cell>
          <cell r="AC95">
            <v>0</v>
          </cell>
          <cell r="AD95">
            <v>298361</v>
          </cell>
          <cell r="AE95">
            <v>0</v>
          </cell>
          <cell r="AF95">
            <v>117812</v>
          </cell>
          <cell r="AG95">
            <v>59548</v>
          </cell>
          <cell r="AH95">
            <v>10424</v>
          </cell>
          <cell r="AI95">
            <v>151163</v>
          </cell>
          <cell r="AJ95">
            <v>1227458</v>
          </cell>
          <cell r="AK95">
            <v>0</v>
          </cell>
          <cell r="AL95">
            <v>0</v>
          </cell>
          <cell r="AM95">
            <v>0</v>
          </cell>
          <cell r="AN95">
            <v>0</v>
          </cell>
          <cell r="AO95">
            <v>2795732</v>
          </cell>
          <cell r="AP95">
            <v>0</v>
          </cell>
          <cell r="AQ95">
            <v>242317558</v>
          </cell>
          <cell r="AR95">
            <v>3540896</v>
          </cell>
          <cell r="AS95">
            <v>722908</v>
          </cell>
          <cell r="AT95">
            <v>977240</v>
          </cell>
          <cell r="AU95">
            <v>322146</v>
          </cell>
          <cell r="AV95">
            <v>0</v>
          </cell>
          <cell r="AW95">
            <v>0</v>
          </cell>
          <cell r="AX95">
            <v>38349</v>
          </cell>
          <cell r="AY95">
            <v>5601539</v>
          </cell>
          <cell r="AZ95">
            <v>2766205</v>
          </cell>
          <cell r="BA95">
            <v>0</v>
          </cell>
          <cell r="BB95">
            <v>402574</v>
          </cell>
          <cell r="BC95">
            <v>0</v>
          </cell>
          <cell r="BD95">
            <v>3168779</v>
          </cell>
          <cell r="BE95">
            <v>839694</v>
          </cell>
          <cell r="BF95">
            <v>790169</v>
          </cell>
          <cell r="BG95">
            <v>84567</v>
          </cell>
          <cell r="BH95">
            <v>46247</v>
          </cell>
          <cell r="BI95">
            <v>0</v>
          </cell>
          <cell r="BJ95">
            <v>437364</v>
          </cell>
          <cell r="BK95">
            <v>2198041</v>
          </cell>
          <cell r="BL95">
            <v>2787047</v>
          </cell>
          <cell r="BM95">
            <v>1670343</v>
          </cell>
          <cell r="BN95">
            <v>762166</v>
          </cell>
          <cell r="BO95">
            <v>1813108</v>
          </cell>
          <cell r="BP95">
            <v>138317</v>
          </cell>
          <cell r="BQ95">
            <v>537507</v>
          </cell>
          <cell r="BR95">
            <v>17489703</v>
          </cell>
          <cell r="BS95">
            <v>117228</v>
          </cell>
          <cell r="BT95">
            <v>154237</v>
          </cell>
          <cell r="BU95">
            <v>0</v>
          </cell>
          <cell r="BV95">
            <v>17411</v>
          </cell>
          <cell r="BW95">
            <v>3890163</v>
          </cell>
          <cell r="BX95">
            <v>7358669</v>
          </cell>
          <cell r="BY95">
            <v>388284</v>
          </cell>
          <cell r="BZ95">
            <v>642270</v>
          </cell>
          <cell r="CA95">
            <v>0</v>
          </cell>
          <cell r="CB95">
            <v>31245109</v>
          </cell>
          <cell r="CC95">
            <v>1984427</v>
          </cell>
          <cell r="CD95">
            <v>2644391</v>
          </cell>
          <cell r="CE95">
            <v>11044</v>
          </cell>
          <cell r="CF95">
            <v>63108</v>
          </cell>
          <cell r="CG95">
            <v>4977</v>
          </cell>
          <cell r="CH95">
            <v>0</v>
          </cell>
          <cell r="CI95">
            <v>4707947</v>
          </cell>
          <cell r="CJ95">
            <v>35953056</v>
          </cell>
          <cell r="CK95">
            <v>278270614</v>
          </cell>
          <cell r="CM95">
            <v>20398475</v>
          </cell>
          <cell r="CN95">
            <v>1023146</v>
          </cell>
          <cell r="CO95">
            <v>150937</v>
          </cell>
          <cell r="CP95">
            <v>459670</v>
          </cell>
          <cell r="CQ95">
            <v>0</v>
          </cell>
          <cell r="CR95">
            <v>0</v>
          </cell>
          <cell r="CS95">
            <v>0</v>
          </cell>
          <cell r="CT95">
            <v>0</v>
          </cell>
          <cell r="CV95">
            <v>0</v>
          </cell>
          <cell r="CW95">
            <v>11864000</v>
          </cell>
          <cell r="CX95">
            <v>5620088</v>
          </cell>
          <cell r="CY95">
            <v>0</v>
          </cell>
        </row>
        <row r="96">
          <cell r="A96">
            <v>821</v>
          </cell>
          <cell r="B96">
            <v>101456000</v>
          </cell>
          <cell r="C96">
            <v>3410285</v>
          </cell>
          <cell r="D96">
            <v>9441629</v>
          </cell>
          <cell r="E96">
            <v>2551994</v>
          </cell>
          <cell r="F96">
            <v>2941208</v>
          </cell>
          <cell r="G96">
            <v>0</v>
          </cell>
          <cell r="H96">
            <v>0</v>
          </cell>
          <cell r="I96">
            <v>596254</v>
          </cell>
          <cell r="J96">
            <v>448593</v>
          </cell>
          <cell r="K96">
            <v>0</v>
          </cell>
          <cell r="L96">
            <v>0</v>
          </cell>
          <cell r="M96">
            <v>223540</v>
          </cell>
          <cell r="N96">
            <v>1334736</v>
          </cell>
          <cell r="O96">
            <v>1982180</v>
          </cell>
          <cell r="P96">
            <v>1085845</v>
          </cell>
          <cell r="Q96">
            <v>213061</v>
          </cell>
          <cell r="R96">
            <v>881418</v>
          </cell>
          <cell r="S96">
            <v>0</v>
          </cell>
          <cell r="T96">
            <v>3693326</v>
          </cell>
          <cell r="U96">
            <v>5338867</v>
          </cell>
          <cell r="V96">
            <v>78891</v>
          </cell>
          <cell r="W96">
            <v>0</v>
          </cell>
          <cell r="X96">
            <v>0</v>
          </cell>
          <cell r="Y96">
            <v>0</v>
          </cell>
          <cell r="Z96">
            <v>39600</v>
          </cell>
          <cell r="AA96">
            <v>0</v>
          </cell>
          <cell r="AB96">
            <v>81897</v>
          </cell>
          <cell r="AC96">
            <v>0</v>
          </cell>
          <cell r="AD96">
            <v>289162</v>
          </cell>
          <cell r="AE96">
            <v>0</v>
          </cell>
          <cell r="AF96">
            <v>89166</v>
          </cell>
          <cell r="AG96">
            <v>71419</v>
          </cell>
          <cell r="AH96">
            <v>2046</v>
          </cell>
          <cell r="AI96">
            <v>349638</v>
          </cell>
          <cell r="AJ96">
            <v>1874839</v>
          </cell>
          <cell r="AK96">
            <v>0</v>
          </cell>
          <cell r="AL96">
            <v>406193</v>
          </cell>
          <cell r="AM96">
            <v>0</v>
          </cell>
          <cell r="AN96">
            <v>0</v>
          </cell>
          <cell r="AO96">
            <v>515423</v>
          </cell>
          <cell r="AP96">
            <v>0</v>
          </cell>
          <cell r="AQ96">
            <v>139397210</v>
          </cell>
          <cell r="AR96">
            <v>2184721</v>
          </cell>
          <cell r="AS96">
            <v>124035</v>
          </cell>
          <cell r="AT96">
            <v>898854</v>
          </cell>
          <cell r="AU96">
            <v>83554</v>
          </cell>
          <cell r="AV96">
            <v>0</v>
          </cell>
          <cell r="AW96">
            <v>0</v>
          </cell>
          <cell r="AX96">
            <v>119194</v>
          </cell>
          <cell r="AY96">
            <v>3410358</v>
          </cell>
          <cell r="AZ96">
            <v>1656744</v>
          </cell>
          <cell r="BA96">
            <v>3687124</v>
          </cell>
          <cell r="BB96">
            <v>0</v>
          </cell>
          <cell r="BC96">
            <v>0</v>
          </cell>
          <cell r="BD96">
            <v>5343868</v>
          </cell>
          <cell r="BE96">
            <v>614810</v>
          </cell>
          <cell r="BF96">
            <v>210970</v>
          </cell>
          <cell r="BG96">
            <v>87575</v>
          </cell>
          <cell r="BH96">
            <v>0</v>
          </cell>
          <cell r="BI96">
            <v>128758</v>
          </cell>
          <cell r="BJ96">
            <v>0</v>
          </cell>
          <cell r="BK96">
            <v>1042113</v>
          </cell>
          <cell r="BL96">
            <v>1885957</v>
          </cell>
          <cell r="BM96">
            <v>833306</v>
          </cell>
          <cell r="BN96">
            <v>772562</v>
          </cell>
          <cell r="BO96">
            <v>272788</v>
          </cell>
          <cell r="BP96">
            <v>0</v>
          </cell>
          <cell r="BQ96">
            <v>321803</v>
          </cell>
          <cell r="BR96">
            <v>5799970</v>
          </cell>
          <cell r="BS96">
            <v>74785</v>
          </cell>
          <cell r="BT96">
            <v>190476</v>
          </cell>
          <cell r="BU96">
            <v>20877</v>
          </cell>
          <cell r="BV96">
            <v>280067</v>
          </cell>
          <cell r="BW96">
            <v>2210064</v>
          </cell>
          <cell r="BX96">
            <v>483131</v>
          </cell>
          <cell r="BY96">
            <v>0</v>
          </cell>
          <cell r="BZ96">
            <v>340111</v>
          </cell>
          <cell r="CA96">
            <v>0</v>
          </cell>
          <cell r="CB96">
            <v>17482266</v>
          </cell>
          <cell r="CC96">
            <v>2061967</v>
          </cell>
          <cell r="CD96">
            <v>3113541</v>
          </cell>
          <cell r="CE96">
            <v>39285</v>
          </cell>
          <cell r="CF96">
            <v>239852</v>
          </cell>
          <cell r="CG96">
            <v>15592</v>
          </cell>
          <cell r="CH96">
            <v>0</v>
          </cell>
          <cell r="CI96">
            <v>5470237</v>
          </cell>
          <cell r="CJ96">
            <v>22952503</v>
          </cell>
          <cell r="CK96">
            <v>162349713</v>
          </cell>
          <cell r="CM96">
            <v>774332</v>
          </cell>
          <cell r="CN96">
            <v>180000</v>
          </cell>
          <cell r="CO96">
            <v>0</v>
          </cell>
          <cell r="CP96">
            <v>0</v>
          </cell>
          <cell r="CQ96">
            <v>0</v>
          </cell>
          <cell r="CR96">
            <v>0</v>
          </cell>
          <cell r="CS96">
            <v>204668</v>
          </cell>
          <cell r="CT96">
            <v>0</v>
          </cell>
          <cell r="CV96">
            <v>0</v>
          </cell>
          <cell r="CW96">
            <v>13894575</v>
          </cell>
          <cell r="CX96">
            <v>1806967</v>
          </cell>
          <cell r="CY96">
            <v>419551</v>
          </cell>
        </row>
        <row r="97">
          <cell r="A97">
            <v>825</v>
          </cell>
          <cell r="B97">
            <v>221458809</v>
          </cell>
          <cell r="C97">
            <v>8977500</v>
          </cell>
          <cell r="D97">
            <v>18542548</v>
          </cell>
          <cell r="E97">
            <v>733325</v>
          </cell>
          <cell r="F97">
            <v>7204283</v>
          </cell>
          <cell r="G97">
            <v>1403000</v>
          </cell>
          <cell r="H97">
            <v>881000</v>
          </cell>
          <cell r="I97">
            <v>6397377</v>
          </cell>
          <cell r="J97">
            <v>86023</v>
          </cell>
          <cell r="K97">
            <v>228945</v>
          </cell>
          <cell r="L97">
            <v>0</v>
          </cell>
          <cell r="M97">
            <v>254508</v>
          </cell>
          <cell r="N97">
            <v>1729284</v>
          </cell>
          <cell r="O97">
            <v>10148634</v>
          </cell>
          <cell r="P97">
            <v>1996155</v>
          </cell>
          <cell r="Q97">
            <v>296628</v>
          </cell>
          <cell r="R97">
            <v>427881</v>
          </cell>
          <cell r="S97">
            <v>0</v>
          </cell>
          <cell r="T97">
            <v>8369032</v>
          </cell>
          <cell r="U97">
            <v>0</v>
          </cell>
          <cell r="V97">
            <v>0</v>
          </cell>
          <cell r="W97">
            <v>0</v>
          </cell>
          <cell r="X97">
            <v>0</v>
          </cell>
          <cell r="Y97">
            <v>0</v>
          </cell>
          <cell r="Z97">
            <v>0</v>
          </cell>
          <cell r="AA97">
            <v>0</v>
          </cell>
          <cell r="AB97">
            <v>0</v>
          </cell>
          <cell r="AC97">
            <v>0</v>
          </cell>
          <cell r="AD97">
            <v>1871249</v>
          </cell>
          <cell r="AE97">
            <v>179650</v>
          </cell>
          <cell r="AF97">
            <v>325155</v>
          </cell>
          <cell r="AG97">
            <v>96462</v>
          </cell>
          <cell r="AH97">
            <v>58000</v>
          </cell>
          <cell r="AI97">
            <v>93702</v>
          </cell>
          <cell r="AJ97">
            <v>3416916</v>
          </cell>
          <cell r="AK97">
            <v>0</v>
          </cell>
          <cell r="AL97">
            <v>0</v>
          </cell>
          <cell r="AM97">
            <v>0</v>
          </cell>
          <cell r="AN97">
            <v>193000</v>
          </cell>
          <cell r="AO97">
            <v>4159751</v>
          </cell>
          <cell r="AP97">
            <v>0</v>
          </cell>
          <cell r="AQ97">
            <v>299528817</v>
          </cell>
          <cell r="AR97">
            <v>3446134</v>
          </cell>
          <cell r="AS97">
            <v>1526009</v>
          </cell>
          <cell r="AT97">
            <v>1692348</v>
          </cell>
          <cell r="AU97">
            <v>445215</v>
          </cell>
          <cell r="AV97">
            <v>0</v>
          </cell>
          <cell r="AW97">
            <v>45311</v>
          </cell>
          <cell r="AX97">
            <v>0</v>
          </cell>
          <cell r="AY97">
            <v>7155017</v>
          </cell>
          <cell r="AZ97">
            <v>895020</v>
          </cell>
          <cell r="BA97">
            <v>0</v>
          </cell>
          <cell r="BB97">
            <v>67000</v>
          </cell>
          <cell r="BC97">
            <v>0</v>
          </cell>
          <cell r="BD97">
            <v>962020</v>
          </cell>
          <cell r="BE97">
            <v>1532390</v>
          </cell>
          <cell r="BF97">
            <v>1289787</v>
          </cell>
          <cell r="BG97">
            <v>19887</v>
          </cell>
          <cell r="BH97">
            <v>0</v>
          </cell>
          <cell r="BI97">
            <v>122950</v>
          </cell>
          <cell r="BJ97">
            <v>136305</v>
          </cell>
          <cell r="BK97">
            <v>3101319</v>
          </cell>
          <cell r="BL97">
            <v>3479907</v>
          </cell>
          <cell r="BM97">
            <v>461548</v>
          </cell>
          <cell r="BN97">
            <v>852020</v>
          </cell>
          <cell r="BO97">
            <v>1431780</v>
          </cell>
          <cell r="BP97">
            <v>0</v>
          </cell>
          <cell r="BQ97">
            <v>0</v>
          </cell>
          <cell r="BR97">
            <v>22875794</v>
          </cell>
          <cell r="BS97">
            <v>730729</v>
          </cell>
          <cell r="BT97">
            <v>0</v>
          </cell>
          <cell r="BU97">
            <v>0</v>
          </cell>
          <cell r="BV97">
            <v>0</v>
          </cell>
          <cell r="BW97">
            <v>7354465</v>
          </cell>
          <cell r="BX97">
            <v>11542104</v>
          </cell>
          <cell r="BY97">
            <v>380902</v>
          </cell>
          <cell r="BZ97">
            <v>122246</v>
          </cell>
          <cell r="CA97">
            <v>0</v>
          </cell>
          <cell r="CB97">
            <v>37574057</v>
          </cell>
          <cell r="CC97">
            <v>4153000</v>
          </cell>
          <cell r="CD97">
            <v>8500000</v>
          </cell>
          <cell r="CE97">
            <v>0</v>
          </cell>
          <cell r="CF97">
            <v>600000</v>
          </cell>
          <cell r="CG97">
            <v>0</v>
          </cell>
          <cell r="CH97">
            <v>64000</v>
          </cell>
          <cell r="CI97">
            <v>13317000</v>
          </cell>
          <cell r="CJ97">
            <v>50891057</v>
          </cell>
          <cell r="CK97">
            <v>350419874</v>
          </cell>
          <cell r="CM97">
            <v>28875363</v>
          </cell>
          <cell r="CN97">
            <v>1189939</v>
          </cell>
          <cell r="CO97">
            <v>0</v>
          </cell>
          <cell r="CP97">
            <v>0</v>
          </cell>
          <cell r="CQ97">
            <v>0</v>
          </cell>
          <cell r="CR97">
            <v>0</v>
          </cell>
          <cell r="CS97">
            <v>1165764</v>
          </cell>
          <cell r="CT97">
            <v>0</v>
          </cell>
          <cell r="CV97">
            <v>0</v>
          </cell>
          <cell r="CW97">
            <v>6709518</v>
          </cell>
          <cell r="CX97">
            <v>4505608</v>
          </cell>
          <cell r="CY97">
            <v>2997533</v>
          </cell>
        </row>
        <row r="98">
          <cell r="A98">
            <v>826</v>
          </cell>
          <cell r="B98">
            <v>115395541</v>
          </cell>
          <cell r="C98">
            <v>4392255</v>
          </cell>
          <cell r="D98">
            <v>8113991</v>
          </cell>
          <cell r="E98">
            <v>1084184</v>
          </cell>
          <cell r="F98">
            <v>3167550</v>
          </cell>
          <cell r="G98">
            <v>315000</v>
          </cell>
          <cell r="H98">
            <v>0</v>
          </cell>
          <cell r="I98">
            <v>774994</v>
          </cell>
          <cell r="J98">
            <v>350180</v>
          </cell>
          <cell r="K98">
            <v>0</v>
          </cell>
          <cell r="L98">
            <v>145313</v>
          </cell>
          <cell r="M98">
            <v>260826</v>
          </cell>
          <cell r="N98">
            <v>789268</v>
          </cell>
          <cell r="O98">
            <v>2231232</v>
          </cell>
          <cell r="P98">
            <v>775378</v>
          </cell>
          <cell r="Q98">
            <v>1122608</v>
          </cell>
          <cell r="R98">
            <v>521834</v>
          </cell>
          <cell r="S98">
            <v>0</v>
          </cell>
          <cell r="T98">
            <v>12553555</v>
          </cell>
          <cell r="U98">
            <v>29040</v>
          </cell>
          <cell r="V98">
            <v>0</v>
          </cell>
          <cell r="W98">
            <v>0</v>
          </cell>
          <cell r="X98">
            <v>5410</v>
          </cell>
          <cell r="Y98">
            <v>0</v>
          </cell>
          <cell r="Z98">
            <v>0</v>
          </cell>
          <cell r="AA98">
            <v>0</v>
          </cell>
          <cell r="AB98">
            <v>0</v>
          </cell>
          <cell r="AC98">
            <v>271640</v>
          </cell>
          <cell r="AD98">
            <v>233320</v>
          </cell>
          <cell r="AE98">
            <v>192691</v>
          </cell>
          <cell r="AF98">
            <v>255680</v>
          </cell>
          <cell r="AG98">
            <v>349921</v>
          </cell>
          <cell r="AH98">
            <v>5560</v>
          </cell>
          <cell r="AI98">
            <v>70320</v>
          </cell>
          <cell r="AJ98">
            <v>2028652</v>
          </cell>
          <cell r="AK98">
            <v>0</v>
          </cell>
          <cell r="AL98">
            <v>153166</v>
          </cell>
          <cell r="AM98">
            <v>0</v>
          </cell>
          <cell r="AN98">
            <v>98710</v>
          </cell>
          <cell r="AO98">
            <v>982844</v>
          </cell>
          <cell r="AP98">
            <v>0</v>
          </cell>
          <cell r="AQ98">
            <v>156670663</v>
          </cell>
          <cell r="AR98">
            <v>2493003</v>
          </cell>
          <cell r="AS98">
            <v>273023</v>
          </cell>
          <cell r="AT98">
            <v>189728</v>
          </cell>
          <cell r="AU98">
            <v>0</v>
          </cell>
          <cell r="AV98">
            <v>0</v>
          </cell>
          <cell r="AW98">
            <v>455000</v>
          </cell>
          <cell r="AX98">
            <v>0</v>
          </cell>
          <cell r="AY98">
            <v>3410754</v>
          </cell>
          <cell r="AZ98">
            <v>977312</v>
          </cell>
          <cell r="BA98">
            <v>0</v>
          </cell>
          <cell r="BB98">
            <v>33000</v>
          </cell>
          <cell r="BC98">
            <v>0</v>
          </cell>
          <cell r="BD98">
            <v>1010312</v>
          </cell>
          <cell r="BE98">
            <v>708708</v>
          </cell>
          <cell r="BF98">
            <v>582800</v>
          </cell>
          <cell r="BG98">
            <v>9003</v>
          </cell>
          <cell r="BH98">
            <v>0</v>
          </cell>
          <cell r="BI98">
            <v>101850</v>
          </cell>
          <cell r="BJ98">
            <v>153446</v>
          </cell>
          <cell r="BK98">
            <v>1555807</v>
          </cell>
          <cell r="BL98">
            <v>1720232</v>
          </cell>
          <cell r="BM98">
            <v>625100</v>
          </cell>
          <cell r="BN98">
            <v>560240</v>
          </cell>
          <cell r="BO98">
            <v>1597120</v>
          </cell>
          <cell r="BP98">
            <v>0</v>
          </cell>
          <cell r="BQ98">
            <v>94608</v>
          </cell>
          <cell r="BR98">
            <v>7370466</v>
          </cell>
          <cell r="BS98">
            <v>936621</v>
          </cell>
          <cell r="BT98">
            <v>79630</v>
          </cell>
          <cell r="BU98">
            <v>13505</v>
          </cell>
          <cell r="BV98">
            <v>6810</v>
          </cell>
          <cell r="BW98">
            <v>1634771</v>
          </cell>
          <cell r="BX98">
            <v>1719541</v>
          </cell>
          <cell r="BY98">
            <v>34173</v>
          </cell>
          <cell r="BZ98">
            <v>68347</v>
          </cell>
          <cell r="CA98">
            <v>0</v>
          </cell>
          <cell r="CB98">
            <v>15067571</v>
          </cell>
          <cell r="CC98">
            <v>2272070</v>
          </cell>
          <cell r="CD98">
            <v>2440182</v>
          </cell>
          <cell r="CE98">
            <v>272381</v>
          </cell>
          <cell r="CF98">
            <v>5559</v>
          </cell>
          <cell r="CG98">
            <v>18700</v>
          </cell>
          <cell r="CH98">
            <v>0</v>
          </cell>
          <cell r="CI98">
            <v>5008892</v>
          </cell>
          <cell r="CJ98">
            <v>20076463</v>
          </cell>
          <cell r="CK98">
            <v>176747126</v>
          </cell>
          <cell r="CM98">
            <v>11027672</v>
          </cell>
          <cell r="CN98">
            <v>567438</v>
          </cell>
          <cell r="CO98">
            <v>0</v>
          </cell>
          <cell r="CP98">
            <v>0</v>
          </cell>
          <cell r="CQ98">
            <v>0</v>
          </cell>
          <cell r="CR98">
            <v>0</v>
          </cell>
          <cell r="CS98">
            <v>511864</v>
          </cell>
          <cell r="CT98">
            <v>0</v>
          </cell>
          <cell r="CV98">
            <v>0</v>
          </cell>
          <cell r="CW98">
            <v>5245711</v>
          </cell>
          <cell r="CX98">
            <v>2084557</v>
          </cell>
          <cell r="CY98">
            <v>767235</v>
          </cell>
        </row>
        <row r="99">
          <cell r="A99">
            <v>830</v>
          </cell>
          <cell r="B99">
            <v>329539224</v>
          </cell>
          <cell r="C99">
            <v>13837519</v>
          </cell>
          <cell r="D99">
            <v>29964608</v>
          </cell>
          <cell r="E99">
            <v>1978630</v>
          </cell>
          <cell r="F99">
            <v>13570517</v>
          </cell>
          <cell r="G99">
            <v>0</v>
          </cell>
          <cell r="H99">
            <v>0</v>
          </cell>
          <cell r="I99">
            <v>4958893</v>
          </cell>
          <cell r="J99">
            <v>1163937</v>
          </cell>
          <cell r="K99">
            <v>135282</v>
          </cell>
          <cell r="L99">
            <v>33273</v>
          </cell>
          <cell r="M99">
            <v>0</v>
          </cell>
          <cell r="N99">
            <v>1867172</v>
          </cell>
          <cell r="O99">
            <v>4471603</v>
          </cell>
          <cell r="P99">
            <v>2113609</v>
          </cell>
          <cell r="Q99">
            <v>3717365</v>
          </cell>
          <cell r="R99">
            <v>2155112</v>
          </cell>
          <cell r="S99">
            <v>58220</v>
          </cell>
          <cell r="T99">
            <v>8135407</v>
          </cell>
          <cell r="U99">
            <v>0</v>
          </cell>
          <cell r="V99">
            <v>92614</v>
          </cell>
          <cell r="W99">
            <v>319608</v>
          </cell>
          <cell r="X99">
            <v>0</v>
          </cell>
          <cell r="Y99">
            <v>0</v>
          </cell>
          <cell r="Z99">
            <v>2300710</v>
          </cell>
          <cell r="AA99">
            <v>0</v>
          </cell>
          <cell r="AB99">
            <v>82220</v>
          </cell>
          <cell r="AC99">
            <v>56888</v>
          </cell>
          <cell r="AD99">
            <v>296348</v>
          </cell>
          <cell r="AE99">
            <v>167334</v>
          </cell>
          <cell r="AF99">
            <v>448227</v>
          </cell>
          <cell r="AG99">
            <v>403951</v>
          </cell>
          <cell r="AH99">
            <v>0</v>
          </cell>
          <cell r="AI99">
            <v>1270176</v>
          </cell>
          <cell r="AJ99">
            <v>4282855</v>
          </cell>
          <cell r="AK99">
            <v>489204</v>
          </cell>
          <cell r="AL99">
            <v>32000</v>
          </cell>
          <cell r="AM99">
            <v>0</v>
          </cell>
          <cell r="AN99">
            <v>550691</v>
          </cell>
          <cell r="AO99">
            <v>15231671</v>
          </cell>
          <cell r="AP99">
            <v>0</v>
          </cell>
          <cell r="AQ99">
            <v>443724868</v>
          </cell>
          <cell r="AR99">
            <v>8334881</v>
          </cell>
          <cell r="AS99">
            <v>418866</v>
          </cell>
          <cell r="AT99">
            <v>3855816</v>
          </cell>
          <cell r="AU99">
            <v>680842</v>
          </cell>
          <cell r="AV99">
            <v>405749</v>
          </cell>
          <cell r="AW99">
            <v>94494</v>
          </cell>
          <cell r="AX99">
            <v>40220</v>
          </cell>
          <cell r="AY99">
            <v>13830868</v>
          </cell>
          <cell r="AZ99">
            <v>4006011</v>
          </cell>
          <cell r="BA99">
            <v>0</v>
          </cell>
          <cell r="BB99">
            <v>35392</v>
          </cell>
          <cell r="BC99">
            <v>0</v>
          </cell>
          <cell r="BD99">
            <v>4041403</v>
          </cell>
          <cell r="BE99">
            <v>1917079</v>
          </cell>
          <cell r="BF99">
            <v>1225841</v>
          </cell>
          <cell r="BG99">
            <v>258924</v>
          </cell>
          <cell r="BH99">
            <v>78779</v>
          </cell>
          <cell r="BI99">
            <v>247079</v>
          </cell>
          <cell r="BJ99">
            <v>335836</v>
          </cell>
          <cell r="BK99">
            <v>4063538</v>
          </cell>
          <cell r="BL99">
            <v>4167969</v>
          </cell>
          <cell r="BM99">
            <v>2053953</v>
          </cell>
          <cell r="BN99">
            <v>1467350</v>
          </cell>
          <cell r="BO99">
            <v>77346</v>
          </cell>
          <cell r="BP99">
            <v>42313</v>
          </cell>
          <cell r="BQ99">
            <v>1826432</v>
          </cell>
          <cell r="BR99">
            <v>17519600</v>
          </cell>
          <cell r="BS99">
            <v>430632</v>
          </cell>
          <cell r="BT99">
            <v>196296</v>
          </cell>
          <cell r="BU99">
            <v>202056</v>
          </cell>
          <cell r="BV99">
            <v>109555</v>
          </cell>
          <cell r="BW99">
            <v>5101178</v>
          </cell>
          <cell r="BX99">
            <v>5694423</v>
          </cell>
          <cell r="BY99">
            <v>318066</v>
          </cell>
          <cell r="BZ99">
            <v>0</v>
          </cell>
          <cell r="CA99">
            <v>1014737</v>
          </cell>
          <cell r="CB99">
            <v>44638115</v>
          </cell>
          <cell r="CC99">
            <v>5980520</v>
          </cell>
          <cell r="CD99">
            <v>12905434</v>
          </cell>
          <cell r="CE99">
            <v>62315</v>
          </cell>
          <cell r="CF99">
            <v>366139</v>
          </cell>
          <cell r="CG99">
            <v>100624</v>
          </cell>
          <cell r="CH99">
            <v>469884</v>
          </cell>
          <cell r="CI99">
            <v>19884916</v>
          </cell>
          <cell r="CJ99">
            <v>64523031</v>
          </cell>
          <cell r="CK99">
            <v>508247899</v>
          </cell>
          <cell r="CM99">
            <v>22981297</v>
          </cell>
          <cell r="CN99">
            <v>1048775</v>
          </cell>
          <cell r="CO99">
            <v>76740</v>
          </cell>
          <cell r="CP99">
            <v>0</v>
          </cell>
          <cell r="CQ99">
            <v>0</v>
          </cell>
          <cell r="CR99">
            <v>0</v>
          </cell>
          <cell r="CS99">
            <v>362991</v>
          </cell>
          <cell r="CT99">
            <v>0</v>
          </cell>
          <cell r="CV99">
            <v>0</v>
          </cell>
          <cell r="CW99">
            <v>43555000</v>
          </cell>
          <cell r="CX99">
            <v>10155841</v>
          </cell>
          <cell r="CY99">
            <v>147588</v>
          </cell>
        </row>
        <row r="100">
          <cell r="A100">
            <v>831</v>
          </cell>
          <cell r="B100">
            <v>114520773</v>
          </cell>
          <cell r="C100">
            <v>4141729</v>
          </cell>
          <cell r="D100">
            <v>12011117</v>
          </cell>
          <cell r="E100">
            <v>2377500</v>
          </cell>
          <cell r="F100">
            <v>4195294</v>
          </cell>
          <cell r="G100">
            <v>0</v>
          </cell>
          <cell r="H100">
            <v>100000</v>
          </cell>
          <cell r="I100">
            <v>46015</v>
          </cell>
          <cell r="J100">
            <v>114561</v>
          </cell>
          <cell r="K100">
            <v>659288</v>
          </cell>
          <cell r="L100">
            <v>727070</v>
          </cell>
          <cell r="M100">
            <v>56772</v>
          </cell>
          <cell r="N100">
            <v>793188</v>
          </cell>
          <cell r="O100">
            <v>1966498</v>
          </cell>
          <cell r="P100">
            <v>2666029</v>
          </cell>
          <cell r="Q100">
            <v>230616</v>
          </cell>
          <cell r="R100">
            <v>83050</v>
          </cell>
          <cell r="S100">
            <v>0</v>
          </cell>
          <cell r="T100">
            <v>1982053</v>
          </cell>
          <cell r="U100">
            <v>0</v>
          </cell>
          <cell r="V100">
            <v>43419</v>
          </cell>
          <cell r="W100">
            <v>44060</v>
          </cell>
          <cell r="X100">
            <v>0</v>
          </cell>
          <cell r="Y100">
            <v>0</v>
          </cell>
          <cell r="Z100">
            <v>783843</v>
          </cell>
          <cell r="AA100">
            <v>0</v>
          </cell>
          <cell r="AB100">
            <v>35671</v>
          </cell>
          <cell r="AC100">
            <v>0</v>
          </cell>
          <cell r="AD100">
            <v>221918</v>
          </cell>
          <cell r="AE100">
            <v>93797</v>
          </cell>
          <cell r="AF100">
            <v>260240</v>
          </cell>
          <cell r="AG100">
            <v>111740</v>
          </cell>
          <cell r="AH100">
            <v>9000</v>
          </cell>
          <cell r="AI100">
            <v>364435</v>
          </cell>
          <cell r="AJ100">
            <v>1714754</v>
          </cell>
          <cell r="AK100">
            <v>1757406</v>
          </cell>
          <cell r="AL100">
            <v>198121</v>
          </cell>
          <cell r="AM100">
            <v>0</v>
          </cell>
          <cell r="AN100">
            <v>266429</v>
          </cell>
          <cell r="AO100">
            <v>310718</v>
          </cell>
          <cell r="AP100">
            <v>0</v>
          </cell>
          <cell r="AQ100">
            <v>152887104</v>
          </cell>
          <cell r="AR100">
            <v>1976689</v>
          </cell>
          <cell r="AS100">
            <v>224000</v>
          </cell>
          <cell r="AT100">
            <v>1373202</v>
          </cell>
          <cell r="AU100">
            <v>142840</v>
          </cell>
          <cell r="AV100">
            <v>0</v>
          </cell>
          <cell r="AW100">
            <v>9131</v>
          </cell>
          <cell r="AX100">
            <v>1265</v>
          </cell>
          <cell r="AY100">
            <v>3727127</v>
          </cell>
          <cell r="AZ100">
            <v>1819270</v>
          </cell>
          <cell r="BA100">
            <v>0</v>
          </cell>
          <cell r="BB100">
            <v>0</v>
          </cell>
          <cell r="BC100">
            <v>0</v>
          </cell>
          <cell r="BD100">
            <v>1819270</v>
          </cell>
          <cell r="BE100">
            <v>800864</v>
          </cell>
          <cell r="BF100">
            <v>307286</v>
          </cell>
          <cell r="BG100">
            <v>62279</v>
          </cell>
          <cell r="BH100">
            <v>31651</v>
          </cell>
          <cell r="BI100">
            <v>60814</v>
          </cell>
          <cell r="BJ100">
            <v>133633</v>
          </cell>
          <cell r="BK100">
            <v>1396527</v>
          </cell>
          <cell r="BL100">
            <v>1923154</v>
          </cell>
          <cell r="BM100">
            <v>339260</v>
          </cell>
          <cell r="BN100">
            <v>720451</v>
          </cell>
          <cell r="BO100">
            <v>10000</v>
          </cell>
          <cell r="BP100">
            <v>0</v>
          </cell>
          <cell r="BQ100">
            <v>15000</v>
          </cell>
          <cell r="BR100">
            <v>4011747</v>
          </cell>
          <cell r="BS100">
            <v>69319</v>
          </cell>
          <cell r="BT100">
            <v>942</v>
          </cell>
          <cell r="BU100">
            <v>0</v>
          </cell>
          <cell r="BV100">
            <v>3864</v>
          </cell>
          <cell r="BW100">
            <v>2111154</v>
          </cell>
          <cell r="BX100">
            <v>603961</v>
          </cell>
          <cell r="BY100">
            <v>134087</v>
          </cell>
          <cell r="BZ100">
            <v>3709</v>
          </cell>
          <cell r="CA100">
            <v>0</v>
          </cell>
          <cell r="CB100">
            <v>12877825</v>
          </cell>
          <cell r="CC100">
            <v>2783415</v>
          </cell>
          <cell r="CD100">
            <v>3780779</v>
          </cell>
          <cell r="CE100">
            <v>978</v>
          </cell>
          <cell r="CF100">
            <v>100223</v>
          </cell>
          <cell r="CG100">
            <v>5000</v>
          </cell>
          <cell r="CH100">
            <v>0</v>
          </cell>
          <cell r="CI100">
            <v>6670395</v>
          </cell>
          <cell r="CJ100">
            <v>19548220</v>
          </cell>
          <cell r="CK100">
            <v>172435324</v>
          </cell>
          <cell r="CM100">
            <v>5482669</v>
          </cell>
          <cell r="CN100">
            <v>424522</v>
          </cell>
          <cell r="CO100">
            <v>0</v>
          </cell>
          <cell r="CP100">
            <v>0</v>
          </cell>
          <cell r="CQ100">
            <v>48619</v>
          </cell>
          <cell r="CR100">
            <v>0</v>
          </cell>
          <cell r="CS100">
            <v>171714</v>
          </cell>
          <cell r="CT100">
            <v>0</v>
          </cell>
          <cell r="CV100">
            <v>0</v>
          </cell>
          <cell r="CW100">
            <v>13772001</v>
          </cell>
          <cell r="CX100">
            <v>2144901</v>
          </cell>
          <cell r="CY100">
            <v>548885</v>
          </cell>
        </row>
        <row r="101">
          <cell r="A101">
            <v>835</v>
          </cell>
          <cell r="B101">
            <v>161924800</v>
          </cell>
          <cell r="C101">
            <v>7087700</v>
          </cell>
          <cell r="D101">
            <v>11532900</v>
          </cell>
          <cell r="E101">
            <v>0</v>
          </cell>
          <cell r="F101">
            <v>6185200</v>
          </cell>
          <cell r="G101">
            <v>986000</v>
          </cell>
          <cell r="H101">
            <v>500000</v>
          </cell>
          <cell r="I101">
            <v>4160500</v>
          </cell>
          <cell r="J101">
            <v>0</v>
          </cell>
          <cell r="K101">
            <v>0</v>
          </cell>
          <cell r="L101">
            <v>32800</v>
          </cell>
          <cell r="M101">
            <v>22800</v>
          </cell>
          <cell r="N101">
            <v>3038300</v>
          </cell>
          <cell r="O101">
            <v>6838200</v>
          </cell>
          <cell r="P101">
            <v>2566299</v>
          </cell>
          <cell r="Q101">
            <v>355154</v>
          </cell>
          <cell r="R101">
            <v>433001</v>
          </cell>
          <cell r="S101">
            <v>0</v>
          </cell>
          <cell r="T101">
            <v>6720000</v>
          </cell>
          <cell r="U101">
            <v>43100</v>
          </cell>
          <cell r="V101">
            <v>35300</v>
          </cell>
          <cell r="W101">
            <v>40000</v>
          </cell>
          <cell r="X101">
            <v>2600</v>
          </cell>
          <cell r="Y101">
            <v>18400</v>
          </cell>
          <cell r="Z101">
            <v>61700</v>
          </cell>
          <cell r="AA101">
            <v>0</v>
          </cell>
          <cell r="AB101">
            <v>0</v>
          </cell>
          <cell r="AC101">
            <v>0</v>
          </cell>
          <cell r="AD101">
            <v>360500</v>
          </cell>
          <cell r="AE101">
            <v>102400</v>
          </cell>
          <cell r="AF101">
            <v>291600</v>
          </cell>
          <cell r="AG101">
            <v>47200</v>
          </cell>
          <cell r="AH101">
            <v>43600</v>
          </cell>
          <cell r="AI101">
            <v>72200</v>
          </cell>
          <cell r="AJ101">
            <v>5595100</v>
          </cell>
          <cell r="AK101">
            <v>0</v>
          </cell>
          <cell r="AL101">
            <v>0</v>
          </cell>
          <cell r="AM101">
            <v>0</v>
          </cell>
          <cell r="AN101">
            <v>192800</v>
          </cell>
          <cell r="AO101">
            <v>132199</v>
          </cell>
          <cell r="AP101">
            <v>0</v>
          </cell>
          <cell r="AQ101">
            <v>219422353</v>
          </cell>
          <cell r="AR101">
            <v>2908600</v>
          </cell>
          <cell r="AS101">
            <v>417700</v>
          </cell>
          <cell r="AT101">
            <v>1736100</v>
          </cell>
          <cell r="AU101">
            <v>621700</v>
          </cell>
          <cell r="AV101">
            <v>488500</v>
          </cell>
          <cell r="AW101">
            <v>0</v>
          </cell>
          <cell r="AX101">
            <v>111400</v>
          </cell>
          <cell r="AY101">
            <v>6284000</v>
          </cell>
          <cell r="AZ101">
            <v>2042800</v>
          </cell>
          <cell r="BA101">
            <v>0</v>
          </cell>
          <cell r="BB101">
            <v>0</v>
          </cell>
          <cell r="BC101">
            <v>0</v>
          </cell>
          <cell r="BD101">
            <v>2042800</v>
          </cell>
          <cell r="BE101">
            <v>1061000</v>
          </cell>
          <cell r="BF101">
            <v>634600</v>
          </cell>
          <cell r="BG101">
            <v>44800</v>
          </cell>
          <cell r="BH101">
            <v>0</v>
          </cell>
          <cell r="BI101">
            <v>132600</v>
          </cell>
          <cell r="BJ101">
            <v>289000</v>
          </cell>
          <cell r="BK101">
            <v>2162000</v>
          </cell>
          <cell r="BL101">
            <v>2178700</v>
          </cell>
          <cell r="BM101">
            <v>1899700</v>
          </cell>
          <cell r="BN101">
            <v>676300</v>
          </cell>
          <cell r="BO101">
            <v>125300</v>
          </cell>
          <cell r="BP101">
            <v>35300</v>
          </cell>
          <cell r="BQ101">
            <v>1028000</v>
          </cell>
          <cell r="BR101">
            <v>13971000</v>
          </cell>
          <cell r="BS101">
            <v>186000</v>
          </cell>
          <cell r="BT101">
            <v>7300</v>
          </cell>
          <cell r="BU101">
            <v>11300</v>
          </cell>
          <cell r="BV101">
            <v>256300</v>
          </cell>
          <cell r="BW101">
            <v>2937500</v>
          </cell>
          <cell r="BX101">
            <v>6298900</v>
          </cell>
          <cell r="BY101">
            <v>99741</v>
          </cell>
          <cell r="BZ101">
            <v>409359</v>
          </cell>
          <cell r="CA101">
            <v>0</v>
          </cell>
          <cell r="CB101">
            <v>26638500</v>
          </cell>
          <cell r="CC101">
            <v>3336900</v>
          </cell>
          <cell r="CD101">
            <v>4595400</v>
          </cell>
          <cell r="CE101">
            <v>0</v>
          </cell>
          <cell r="CF101">
            <v>427300</v>
          </cell>
          <cell r="CG101">
            <v>78500</v>
          </cell>
          <cell r="CH101">
            <v>0</v>
          </cell>
          <cell r="CI101">
            <v>8438100</v>
          </cell>
          <cell r="CJ101">
            <v>35076600</v>
          </cell>
          <cell r="CK101">
            <v>254498953</v>
          </cell>
          <cell r="CM101">
            <v>17358200</v>
          </cell>
          <cell r="CN101">
            <v>323100</v>
          </cell>
          <cell r="CO101">
            <v>25200</v>
          </cell>
          <cell r="CP101">
            <v>0</v>
          </cell>
          <cell r="CQ101">
            <v>0</v>
          </cell>
          <cell r="CR101">
            <v>0</v>
          </cell>
          <cell r="CS101">
            <v>1254400</v>
          </cell>
          <cell r="CT101">
            <v>0</v>
          </cell>
          <cell r="CV101">
            <v>0</v>
          </cell>
          <cell r="CW101">
            <v>42251693</v>
          </cell>
          <cell r="CX101">
            <v>3445754</v>
          </cell>
          <cell r="CY101">
            <v>93758</v>
          </cell>
        </row>
        <row r="102">
          <cell r="A102">
            <v>836</v>
          </cell>
          <cell r="B102">
            <v>55995525</v>
          </cell>
          <cell r="C102">
            <v>2101050</v>
          </cell>
          <cell r="D102">
            <v>2956288</v>
          </cell>
          <cell r="E102">
            <v>0</v>
          </cell>
          <cell r="F102">
            <v>1404653</v>
          </cell>
          <cell r="G102">
            <v>0</v>
          </cell>
          <cell r="H102">
            <v>375000</v>
          </cell>
          <cell r="I102">
            <v>1075551</v>
          </cell>
          <cell r="J102">
            <v>119506</v>
          </cell>
          <cell r="K102">
            <v>119300</v>
          </cell>
          <cell r="L102">
            <v>228462</v>
          </cell>
          <cell r="M102">
            <v>18801</v>
          </cell>
          <cell r="N102">
            <v>549836</v>
          </cell>
          <cell r="O102">
            <v>1859256</v>
          </cell>
          <cell r="P102">
            <v>488862</v>
          </cell>
          <cell r="Q102">
            <v>21886</v>
          </cell>
          <cell r="R102">
            <v>161580</v>
          </cell>
          <cell r="S102">
            <v>2260000</v>
          </cell>
          <cell r="T102">
            <v>0</v>
          </cell>
          <cell r="U102">
            <v>243404</v>
          </cell>
          <cell r="V102">
            <v>13000</v>
          </cell>
          <cell r="W102">
            <v>14546</v>
          </cell>
          <cell r="X102">
            <v>3000</v>
          </cell>
          <cell r="Y102">
            <v>0</v>
          </cell>
          <cell r="Z102">
            <v>77000</v>
          </cell>
          <cell r="AA102">
            <v>0</v>
          </cell>
          <cell r="AB102">
            <v>35347</v>
          </cell>
          <cell r="AC102">
            <v>0</v>
          </cell>
          <cell r="AD102">
            <v>156280</v>
          </cell>
          <cell r="AE102">
            <v>22000</v>
          </cell>
          <cell r="AF102">
            <v>65000</v>
          </cell>
          <cell r="AG102">
            <v>0</v>
          </cell>
          <cell r="AH102">
            <v>6120</v>
          </cell>
          <cell r="AI102">
            <v>10392</v>
          </cell>
          <cell r="AJ102">
            <v>1217710</v>
          </cell>
          <cell r="AK102">
            <v>574061</v>
          </cell>
          <cell r="AL102">
            <v>0</v>
          </cell>
          <cell r="AM102">
            <v>0</v>
          </cell>
          <cell r="AN102">
            <v>776236</v>
          </cell>
          <cell r="AO102">
            <v>109946</v>
          </cell>
          <cell r="AP102">
            <v>0</v>
          </cell>
          <cell r="AQ102">
            <v>73059598</v>
          </cell>
          <cell r="AR102">
            <v>1123924</v>
          </cell>
          <cell r="AS102">
            <v>0</v>
          </cell>
          <cell r="AT102">
            <v>322000</v>
          </cell>
          <cell r="AU102">
            <v>0</v>
          </cell>
          <cell r="AV102">
            <v>0</v>
          </cell>
          <cell r="AW102">
            <v>8170</v>
          </cell>
          <cell r="AX102">
            <v>4000</v>
          </cell>
          <cell r="AY102">
            <v>1458094</v>
          </cell>
          <cell r="AZ102">
            <v>960226</v>
          </cell>
          <cell r="BA102">
            <v>0</v>
          </cell>
          <cell r="BB102">
            <v>0</v>
          </cell>
          <cell r="BC102">
            <v>4060</v>
          </cell>
          <cell r="BD102">
            <v>964286</v>
          </cell>
          <cell r="BE102">
            <v>430957</v>
          </cell>
          <cell r="BF102">
            <v>190954</v>
          </cell>
          <cell r="BG102">
            <v>14084</v>
          </cell>
          <cell r="BH102">
            <v>0</v>
          </cell>
          <cell r="BI102">
            <v>69199</v>
          </cell>
          <cell r="BJ102">
            <v>145037</v>
          </cell>
          <cell r="BK102">
            <v>850231</v>
          </cell>
          <cell r="BL102">
            <v>726269</v>
          </cell>
          <cell r="BM102">
            <v>296000</v>
          </cell>
          <cell r="BN102">
            <v>346655</v>
          </cell>
          <cell r="BO102">
            <v>52144</v>
          </cell>
          <cell r="BP102">
            <v>12000</v>
          </cell>
          <cell r="BQ102">
            <v>37000</v>
          </cell>
          <cell r="BR102">
            <v>2583033</v>
          </cell>
          <cell r="BS102">
            <v>174834</v>
          </cell>
          <cell r="BT102">
            <v>17667</v>
          </cell>
          <cell r="BU102">
            <v>9600</v>
          </cell>
          <cell r="BV102">
            <v>18115</v>
          </cell>
          <cell r="BW102">
            <v>885841</v>
          </cell>
          <cell r="BX102">
            <v>598221</v>
          </cell>
          <cell r="BY102">
            <v>0</v>
          </cell>
          <cell r="BZ102">
            <v>134956</v>
          </cell>
          <cell r="CA102">
            <v>0</v>
          </cell>
          <cell r="CB102">
            <v>6581913</v>
          </cell>
          <cell r="CC102">
            <v>972012</v>
          </cell>
          <cell r="CD102">
            <v>1705000</v>
          </cell>
          <cell r="CE102">
            <v>37180</v>
          </cell>
          <cell r="CF102">
            <v>32725</v>
          </cell>
          <cell r="CG102">
            <v>41237</v>
          </cell>
          <cell r="CH102">
            <v>0</v>
          </cell>
          <cell r="CI102">
            <v>2788154</v>
          </cell>
          <cell r="CJ102">
            <v>9370067</v>
          </cell>
          <cell r="CK102">
            <v>82429665</v>
          </cell>
          <cell r="CM102">
            <v>6437207</v>
          </cell>
          <cell r="CN102">
            <v>163071</v>
          </cell>
          <cell r="CO102">
            <v>5000</v>
          </cell>
          <cell r="CP102">
            <v>0</v>
          </cell>
          <cell r="CQ102">
            <v>0</v>
          </cell>
          <cell r="CR102">
            <v>0</v>
          </cell>
          <cell r="CS102">
            <v>295000</v>
          </cell>
          <cell r="CT102">
            <v>0</v>
          </cell>
          <cell r="CV102">
            <v>0</v>
          </cell>
          <cell r="CW102">
            <v>6938610</v>
          </cell>
          <cell r="CX102">
            <v>1341404</v>
          </cell>
          <cell r="CY102">
            <v>0</v>
          </cell>
        </row>
        <row r="103">
          <cell r="A103">
            <v>837</v>
          </cell>
          <cell r="B103">
            <v>60294809</v>
          </cell>
          <cell r="C103">
            <v>2252345</v>
          </cell>
          <cell r="D103">
            <v>3482005</v>
          </cell>
          <cell r="E103">
            <v>0</v>
          </cell>
          <cell r="F103">
            <v>2358280</v>
          </cell>
          <cell r="G103">
            <v>335000</v>
          </cell>
          <cell r="H103">
            <v>0</v>
          </cell>
          <cell r="I103">
            <v>888655</v>
          </cell>
          <cell r="J103">
            <v>0</v>
          </cell>
          <cell r="K103">
            <v>386839</v>
          </cell>
          <cell r="L103">
            <v>885463</v>
          </cell>
          <cell r="M103">
            <v>166599</v>
          </cell>
          <cell r="N103">
            <v>737000</v>
          </cell>
          <cell r="O103">
            <v>1988497</v>
          </cell>
          <cell r="P103">
            <v>825237</v>
          </cell>
          <cell r="Q103">
            <v>254240</v>
          </cell>
          <cell r="R103">
            <v>138312</v>
          </cell>
          <cell r="S103">
            <v>0</v>
          </cell>
          <cell r="T103">
            <v>2898903</v>
          </cell>
          <cell r="U103">
            <v>0</v>
          </cell>
          <cell r="V103">
            <v>39219</v>
          </cell>
          <cell r="W103">
            <v>1000</v>
          </cell>
          <cell r="X103">
            <v>0</v>
          </cell>
          <cell r="Y103">
            <v>0</v>
          </cell>
          <cell r="Z103">
            <v>0</v>
          </cell>
          <cell r="AA103">
            <v>0</v>
          </cell>
          <cell r="AB103">
            <v>0</v>
          </cell>
          <cell r="AC103">
            <v>0</v>
          </cell>
          <cell r="AD103">
            <v>175873</v>
          </cell>
          <cell r="AE103">
            <v>0</v>
          </cell>
          <cell r="AF103">
            <v>0</v>
          </cell>
          <cell r="AG103">
            <v>26910</v>
          </cell>
          <cell r="AH103">
            <v>4000</v>
          </cell>
          <cell r="AI103">
            <v>77031</v>
          </cell>
          <cell r="AJ103">
            <v>1641191</v>
          </cell>
          <cell r="AK103">
            <v>0</v>
          </cell>
          <cell r="AL103">
            <v>0</v>
          </cell>
          <cell r="AM103">
            <v>0</v>
          </cell>
          <cell r="AN103">
            <v>72936</v>
          </cell>
          <cell r="AO103">
            <v>1352511</v>
          </cell>
          <cell r="AP103">
            <v>0</v>
          </cell>
          <cell r="AQ103">
            <v>81282855</v>
          </cell>
          <cell r="AR103">
            <v>1398106</v>
          </cell>
          <cell r="AS103">
            <v>164890</v>
          </cell>
          <cell r="AT103">
            <v>329406</v>
          </cell>
          <cell r="AU103">
            <v>0</v>
          </cell>
          <cell r="AV103">
            <v>0</v>
          </cell>
          <cell r="AW103">
            <v>159080</v>
          </cell>
          <cell r="AX103">
            <v>30129</v>
          </cell>
          <cell r="AY103">
            <v>2081611</v>
          </cell>
          <cell r="AZ103">
            <v>106700</v>
          </cell>
          <cell r="BA103">
            <v>0</v>
          </cell>
          <cell r="BB103">
            <v>0</v>
          </cell>
          <cell r="BC103">
            <v>0</v>
          </cell>
          <cell r="BD103">
            <v>106700</v>
          </cell>
          <cell r="BE103">
            <v>430498</v>
          </cell>
          <cell r="BF103">
            <v>238913</v>
          </cell>
          <cell r="BG103">
            <v>35247</v>
          </cell>
          <cell r="BH103">
            <v>32946</v>
          </cell>
          <cell r="BI103">
            <v>45387</v>
          </cell>
          <cell r="BJ103">
            <v>110595</v>
          </cell>
          <cell r="BK103">
            <v>893586</v>
          </cell>
          <cell r="BL103">
            <v>812363</v>
          </cell>
          <cell r="BM103">
            <v>193922</v>
          </cell>
          <cell r="BN103">
            <v>342179</v>
          </cell>
          <cell r="BO103">
            <v>76073</v>
          </cell>
          <cell r="BP103">
            <v>135586</v>
          </cell>
          <cell r="BQ103">
            <v>257429</v>
          </cell>
          <cell r="BR103">
            <v>2701412</v>
          </cell>
          <cell r="BS103">
            <v>129742</v>
          </cell>
          <cell r="BT103">
            <v>45750</v>
          </cell>
          <cell r="BU103">
            <v>22172</v>
          </cell>
          <cell r="BV103">
            <v>171027</v>
          </cell>
          <cell r="BW103">
            <v>934292</v>
          </cell>
          <cell r="BX103">
            <v>302910</v>
          </cell>
          <cell r="BY103">
            <v>90330</v>
          </cell>
          <cell r="BZ103">
            <v>0</v>
          </cell>
          <cell r="CA103">
            <v>40750</v>
          </cell>
          <cell r="CB103">
            <v>6636422</v>
          </cell>
          <cell r="CC103">
            <v>1918318</v>
          </cell>
          <cell r="CD103">
            <v>2395687</v>
          </cell>
          <cell r="CE103">
            <v>0</v>
          </cell>
          <cell r="CF103">
            <v>83993</v>
          </cell>
          <cell r="CG103">
            <v>206575</v>
          </cell>
          <cell r="CH103">
            <v>0</v>
          </cell>
          <cell r="CI103">
            <v>4604573</v>
          </cell>
          <cell r="CJ103">
            <v>11240995</v>
          </cell>
          <cell r="CK103">
            <v>92523850</v>
          </cell>
          <cell r="CM103">
            <v>4709698</v>
          </cell>
          <cell r="CN103">
            <v>308167</v>
          </cell>
          <cell r="CO103">
            <v>23822</v>
          </cell>
          <cell r="CP103">
            <v>0</v>
          </cell>
          <cell r="CQ103">
            <v>0</v>
          </cell>
          <cell r="CR103">
            <v>71465</v>
          </cell>
          <cell r="CS103">
            <v>0</v>
          </cell>
          <cell r="CT103">
            <v>0</v>
          </cell>
          <cell r="CV103">
            <v>0</v>
          </cell>
          <cell r="CW103">
            <v>0</v>
          </cell>
          <cell r="CX103">
            <v>1352511</v>
          </cell>
          <cell r="CY103">
            <v>25750</v>
          </cell>
        </row>
        <row r="104">
          <cell r="A104">
            <v>840</v>
          </cell>
          <cell r="B104">
            <v>231161190</v>
          </cell>
          <cell r="C104">
            <v>9799315</v>
          </cell>
          <cell r="D104">
            <v>24080507</v>
          </cell>
          <cell r="E104">
            <v>5098330</v>
          </cell>
          <cell r="F104">
            <v>9053673</v>
          </cell>
          <cell r="G104">
            <v>0</v>
          </cell>
          <cell r="H104">
            <v>0</v>
          </cell>
          <cell r="I104">
            <v>2032892</v>
          </cell>
          <cell r="J104">
            <v>85000</v>
          </cell>
          <cell r="K104">
            <v>452541</v>
          </cell>
          <cell r="L104">
            <v>474118</v>
          </cell>
          <cell r="M104">
            <v>287502</v>
          </cell>
          <cell r="N104">
            <v>647902</v>
          </cell>
          <cell r="O104">
            <v>3031707</v>
          </cell>
          <cell r="P104">
            <v>680997</v>
          </cell>
          <cell r="Q104">
            <v>949851</v>
          </cell>
          <cell r="R104">
            <v>2227075</v>
          </cell>
          <cell r="S104">
            <v>198066</v>
          </cell>
          <cell r="T104">
            <v>1997200</v>
          </cell>
          <cell r="U104">
            <v>121982</v>
          </cell>
          <cell r="V104">
            <v>7610</v>
          </cell>
          <cell r="W104">
            <v>190421</v>
          </cell>
          <cell r="X104">
            <v>160125</v>
          </cell>
          <cell r="Y104">
            <v>0</v>
          </cell>
          <cell r="Z104">
            <v>0</v>
          </cell>
          <cell r="AA104">
            <v>0</v>
          </cell>
          <cell r="AB104">
            <v>0</v>
          </cell>
          <cell r="AC104">
            <v>0</v>
          </cell>
          <cell r="AD104">
            <v>549848</v>
          </cell>
          <cell r="AE104">
            <v>0</v>
          </cell>
          <cell r="AF104">
            <v>160098</v>
          </cell>
          <cell r="AG104">
            <v>1618420</v>
          </cell>
          <cell r="AH104">
            <v>34359</v>
          </cell>
          <cell r="AI104">
            <v>44227</v>
          </cell>
          <cell r="AJ104">
            <v>3540487</v>
          </cell>
          <cell r="AK104">
            <v>8281</v>
          </cell>
          <cell r="AL104">
            <v>0</v>
          </cell>
          <cell r="AM104">
            <v>0</v>
          </cell>
          <cell r="AN104">
            <v>350816</v>
          </cell>
          <cell r="AO104">
            <v>3877812</v>
          </cell>
          <cell r="AP104">
            <v>123000</v>
          </cell>
          <cell r="AQ104">
            <v>303045352</v>
          </cell>
          <cell r="AR104">
            <v>3046519</v>
          </cell>
          <cell r="AS104">
            <v>683305</v>
          </cell>
          <cell r="AT104">
            <v>2228582</v>
          </cell>
          <cell r="AU104">
            <v>618598</v>
          </cell>
          <cell r="AV104">
            <v>238371</v>
          </cell>
          <cell r="AW104">
            <v>200426</v>
          </cell>
          <cell r="AX104">
            <v>46820</v>
          </cell>
          <cell r="AY104">
            <v>7062621</v>
          </cell>
          <cell r="AZ104">
            <v>1916133</v>
          </cell>
          <cell r="BA104">
            <v>79066</v>
          </cell>
          <cell r="BB104">
            <v>147021</v>
          </cell>
          <cell r="BC104">
            <v>66711</v>
          </cell>
          <cell r="BD104">
            <v>2208931</v>
          </cell>
          <cell r="BE104">
            <v>1650947</v>
          </cell>
          <cell r="BF104">
            <v>755299</v>
          </cell>
          <cell r="BG104">
            <v>67187</v>
          </cell>
          <cell r="BH104">
            <v>600</v>
          </cell>
          <cell r="BI104">
            <v>118140</v>
          </cell>
          <cell r="BJ104">
            <v>92989</v>
          </cell>
          <cell r="BK104">
            <v>2685162</v>
          </cell>
          <cell r="BL104">
            <v>4371324</v>
          </cell>
          <cell r="BM104">
            <v>1534265</v>
          </cell>
          <cell r="BN104">
            <v>1313601</v>
          </cell>
          <cell r="BO104">
            <v>709493</v>
          </cell>
          <cell r="BP104">
            <v>15000</v>
          </cell>
          <cell r="BQ104">
            <v>334866</v>
          </cell>
          <cell r="BR104">
            <v>18732322</v>
          </cell>
          <cell r="BS104">
            <v>410132</v>
          </cell>
          <cell r="BT104">
            <v>137478</v>
          </cell>
          <cell r="BU104">
            <v>6556</v>
          </cell>
          <cell r="BV104">
            <v>7717</v>
          </cell>
          <cell r="BW104">
            <v>4861250</v>
          </cell>
          <cell r="BX104">
            <v>7656768</v>
          </cell>
          <cell r="BY104">
            <v>306134</v>
          </cell>
          <cell r="BZ104">
            <v>1439062</v>
          </cell>
          <cell r="CA104">
            <v>986963</v>
          </cell>
          <cell r="CB104">
            <v>36047323</v>
          </cell>
          <cell r="CC104">
            <v>2836844</v>
          </cell>
          <cell r="CD104">
            <v>3035690</v>
          </cell>
          <cell r="CE104">
            <v>14184</v>
          </cell>
          <cell r="CF104">
            <v>407580</v>
          </cell>
          <cell r="CG104">
            <v>2990</v>
          </cell>
          <cell r="CH104">
            <v>0</v>
          </cell>
          <cell r="CI104">
            <v>6297288</v>
          </cell>
          <cell r="CJ104">
            <v>42344611</v>
          </cell>
          <cell r="CK104">
            <v>345389963</v>
          </cell>
          <cell r="CM104">
            <v>14338432</v>
          </cell>
          <cell r="CN104">
            <v>613385</v>
          </cell>
          <cell r="CO104">
            <v>0</v>
          </cell>
          <cell r="CP104">
            <v>0</v>
          </cell>
          <cell r="CQ104">
            <v>0</v>
          </cell>
          <cell r="CR104">
            <v>0</v>
          </cell>
          <cell r="CS104">
            <v>831149</v>
          </cell>
          <cell r="CT104">
            <v>0</v>
          </cell>
          <cell r="CV104">
            <v>37219</v>
          </cell>
          <cell r="CW104">
            <v>40193382</v>
          </cell>
          <cell r="CX104">
            <v>5031253</v>
          </cell>
          <cell r="CY104">
            <v>2046585</v>
          </cell>
        </row>
        <row r="105">
          <cell r="A105">
            <v>841</v>
          </cell>
          <cell r="B105">
            <v>46028637</v>
          </cell>
          <cell r="C105">
            <v>1925010</v>
          </cell>
          <cell r="D105">
            <v>3581690</v>
          </cell>
          <cell r="E105">
            <v>824970</v>
          </cell>
          <cell r="F105">
            <v>1847196</v>
          </cell>
          <cell r="G105">
            <v>0</v>
          </cell>
          <cell r="H105">
            <v>0</v>
          </cell>
          <cell r="I105">
            <v>191300</v>
          </cell>
          <cell r="J105">
            <v>0</v>
          </cell>
          <cell r="K105">
            <v>528437</v>
          </cell>
          <cell r="L105">
            <v>259760</v>
          </cell>
          <cell r="M105">
            <v>30130</v>
          </cell>
          <cell r="N105">
            <v>282152</v>
          </cell>
          <cell r="O105">
            <v>378030</v>
          </cell>
          <cell r="P105">
            <v>509061</v>
          </cell>
          <cell r="Q105">
            <v>290380</v>
          </cell>
          <cell r="R105">
            <v>246345</v>
          </cell>
          <cell r="S105">
            <v>34999</v>
          </cell>
          <cell r="T105">
            <v>1224712</v>
          </cell>
          <cell r="U105">
            <v>0</v>
          </cell>
          <cell r="V105">
            <v>7586</v>
          </cell>
          <cell r="W105">
            <v>25927</v>
          </cell>
          <cell r="X105">
            <v>0</v>
          </cell>
          <cell r="Y105">
            <v>0</v>
          </cell>
          <cell r="Z105">
            <v>84577</v>
          </cell>
          <cell r="AA105">
            <v>0</v>
          </cell>
          <cell r="AB105">
            <v>0</v>
          </cell>
          <cell r="AC105">
            <v>0</v>
          </cell>
          <cell r="AD105">
            <v>177871</v>
          </cell>
          <cell r="AE105">
            <v>25290</v>
          </cell>
          <cell r="AF105">
            <v>120000</v>
          </cell>
          <cell r="AG105">
            <v>27047</v>
          </cell>
          <cell r="AH105">
            <v>40403</v>
          </cell>
          <cell r="AI105">
            <v>7715</v>
          </cell>
          <cell r="AJ105">
            <v>749892</v>
          </cell>
          <cell r="AK105">
            <v>2208678</v>
          </cell>
          <cell r="AL105">
            <v>7030</v>
          </cell>
          <cell r="AM105">
            <v>0</v>
          </cell>
          <cell r="AN105">
            <v>30958</v>
          </cell>
          <cell r="AO105">
            <v>402511</v>
          </cell>
          <cell r="AP105">
            <v>61250</v>
          </cell>
          <cell r="AQ105">
            <v>62159544</v>
          </cell>
          <cell r="AR105">
            <v>653276</v>
          </cell>
          <cell r="AS105">
            <v>2030</v>
          </cell>
          <cell r="AT105">
            <v>383322</v>
          </cell>
          <cell r="AU105">
            <v>76420</v>
          </cell>
          <cell r="AV105">
            <v>0</v>
          </cell>
          <cell r="AW105">
            <v>46055</v>
          </cell>
          <cell r="AX105">
            <v>22886</v>
          </cell>
          <cell r="AY105">
            <v>1183989</v>
          </cell>
          <cell r="AZ105">
            <v>1006377</v>
          </cell>
          <cell r="BA105">
            <v>11724</v>
          </cell>
          <cell r="BB105">
            <v>12053</v>
          </cell>
          <cell r="BC105">
            <v>0</v>
          </cell>
          <cell r="BD105">
            <v>1030154</v>
          </cell>
          <cell r="BE105">
            <v>389682</v>
          </cell>
          <cell r="BF105">
            <v>165387</v>
          </cell>
          <cell r="BG105">
            <v>60244</v>
          </cell>
          <cell r="BH105">
            <v>570</v>
          </cell>
          <cell r="BI105">
            <v>47936</v>
          </cell>
          <cell r="BJ105">
            <v>218694</v>
          </cell>
          <cell r="BK105">
            <v>882513</v>
          </cell>
          <cell r="BL105">
            <v>624400</v>
          </cell>
          <cell r="BM105">
            <v>94724</v>
          </cell>
          <cell r="BN105">
            <v>217349</v>
          </cell>
          <cell r="BO105">
            <v>110721</v>
          </cell>
          <cell r="BP105">
            <v>12809</v>
          </cell>
          <cell r="BQ105">
            <v>0</v>
          </cell>
          <cell r="BR105">
            <v>1967287</v>
          </cell>
          <cell r="BS105">
            <v>47747</v>
          </cell>
          <cell r="BT105">
            <v>9748</v>
          </cell>
          <cell r="BU105">
            <v>17783</v>
          </cell>
          <cell r="BV105">
            <v>15148</v>
          </cell>
          <cell r="BW105">
            <v>523171</v>
          </cell>
          <cell r="BX105">
            <v>836991</v>
          </cell>
          <cell r="BY105">
            <v>81096</v>
          </cell>
          <cell r="BZ105">
            <v>0</v>
          </cell>
          <cell r="CA105">
            <v>0</v>
          </cell>
          <cell r="CB105">
            <v>5688343</v>
          </cell>
          <cell r="CC105">
            <v>664491</v>
          </cell>
          <cell r="CD105">
            <v>328164</v>
          </cell>
          <cell r="CE105">
            <v>0</v>
          </cell>
          <cell r="CF105">
            <v>162030</v>
          </cell>
          <cell r="CG105">
            <v>9094</v>
          </cell>
          <cell r="CH105">
            <v>0</v>
          </cell>
          <cell r="CI105">
            <v>1163779</v>
          </cell>
          <cell r="CJ105">
            <v>6852122</v>
          </cell>
          <cell r="CK105">
            <v>69011666</v>
          </cell>
          <cell r="CM105">
            <v>700136</v>
          </cell>
          <cell r="CN105">
            <v>0</v>
          </cell>
          <cell r="CO105">
            <v>191300</v>
          </cell>
          <cell r="CP105">
            <v>0</v>
          </cell>
          <cell r="CQ105">
            <v>0</v>
          </cell>
          <cell r="CR105">
            <v>0</v>
          </cell>
          <cell r="CS105">
            <v>175583</v>
          </cell>
          <cell r="CT105">
            <v>0</v>
          </cell>
          <cell r="CV105">
            <v>0</v>
          </cell>
          <cell r="CW105">
            <v>1365316</v>
          </cell>
          <cell r="CX105">
            <v>916774</v>
          </cell>
          <cell r="CY105">
            <v>274449</v>
          </cell>
        </row>
        <row r="106">
          <cell r="A106">
            <v>845</v>
          </cell>
          <cell r="B106">
            <v>199138909</v>
          </cell>
          <cell r="C106">
            <v>7884582</v>
          </cell>
          <cell r="D106">
            <v>17958798</v>
          </cell>
          <cell r="E106">
            <v>0</v>
          </cell>
          <cell r="F106">
            <v>7281895</v>
          </cell>
          <cell r="G106">
            <v>1606000</v>
          </cell>
          <cell r="H106">
            <v>2177769</v>
          </cell>
          <cell r="I106">
            <v>1479900</v>
          </cell>
          <cell r="J106">
            <v>1423827</v>
          </cell>
          <cell r="K106">
            <v>0</v>
          </cell>
          <cell r="L106">
            <v>0</v>
          </cell>
          <cell r="M106">
            <v>1075262</v>
          </cell>
          <cell r="N106">
            <v>1135277</v>
          </cell>
          <cell r="O106">
            <v>7037870</v>
          </cell>
          <cell r="P106">
            <v>7254</v>
          </cell>
          <cell r="Q106">
            <v>154930</v>
          </cell>
          <cell r="R106">
            <v>493355</v>
          </cell>
          <cell r="S106">
            <v>0</v>
          </cell>
          <cell r="T106">
            <v>13474998</v>
          </cell>
          <cell r="U106">
            <v>75187</v>
          </cell>
          <cell r="V106">
            <v>122534</v>
          </cell>
          <cell r="W106">
            <v>147178</v>
          </cell>
          <cell r="X106">
            <v>929</v>
          </cell>
          <cell r="Y106">
            <v>0</v>
          </cell>
          <cell r="Z106">
            <v>195777</v>
          </cell>
          <cell r="AA106">
            <v>467675</v>
          </cell>
          <cell r="AB106">
            <v>220909</v>
          </cell>
          <cell r="AC106">
            <v>10600</v>
          </cell>
          <cell r="AD106">
            <v>510789</v>
          </cell>
          <cell r="AE106">
            <v>92808</v>
          </cell>
          <cell r="AF106">
            <v>490407</v>
          </cell>
          <cell r="AG106">
            <v>125477</v>
          </cell>
          <cell r="AH106">
            <v>22511</v>
          </cell>
          <cell r="AI106">
            <v>446905</v>
          </cell>
          <cell r="AJ106">
            <v>1926322</v>
          </cell>
          <cell r="AK106">
            <v>0</v>
          </cell>
          <cell r="AL106">
            <v>1420682</v>
          </cell>
          <cell r="AM106">
            <v>0</v>
          </cell>
          <cell r="AN106">
            <v>252605</v>
          </cell>
          <cell r="AO106">
            <v>3793468</v>
          </cell>
          <cell r="AP106">
            <v>0</v>
          </cell>
          <cell r="AQ106">
            <v>272653389</v>
          </cell>
          <cell r="AR106">
            <v>2689653</v>
          </cell>
          <cell r="AS106">
            <v>677781</v>
          </cell>
          <cell r="AT106">
            <v>952322</v>
          </cell>
          <cell r="AU106">
            <v>1077125</v>
          </cell>
          <cell r="AV106">
            <v>0</v>
          </cell>
          <cell r="AW106">
            <v>0</v>
          </cell>
          <cell r="AX106">
            <v>47965</v>
          </cell>
          <cell r="AY106">
            <v>5444846</v>
          </cell>
          <cell r="AZ106">
            <v>4408416</v>
          </cell>
          <cell r="BA106">
            <v>0</v>
          </cell>
          <cell r="BB106">
            <v>81500</v>
          </cell>
          <cell r="BC106">
            <v>10600</v>
          </cell>
          <cell r="BD106">
            <v>4500516</v>
          </cell>
          <cell r="BE106">
            <v>1256148</v>
          </cell>
          <cell r="BF106">
            <v>1069094</v>
          </cell>
          <cell r="BG106">
            <v>139176</v>
          </cell>
          <cell r="BH106">
            <v>58428</v>
          </cell>
          <cell r="BI106">
            <v>289720</v>
          </cell>
          <cell r="BJ106">
            <v>291478</v>
          </cell>
          <cell r="BK106">
            <v>3104044</v>
          </cell>
          <cell r="BL106">
            <v>3289394</v>
          </cell>
          <cell r="BM106">
            <v>5445534</v>
          </cell>
          <cell r="BN106">
            <v>1005060</v>
          </cell>
          <cell r="BO106">
            <v>1999434</v>
          </cell>
          <cell r="BP106">
            <v>0</v>
          </cell>
          <cell r="BQ106">
            <v>0</v>
          </cell>
          <cell r="BR106">
            <v>17423533</v>
          </cell>
          <cell r="BS106">
            <v>482868</v>
          </cell>
          <cell r="BT106">
            <v>16586</v>
          </cell>
          <cell r="BU106">
            <v>0</v>
          </cell>
          <cell r="BV106">
            <v>0</v>
          </cell>
          <cell r="BW106">
            <v>8195391</v>
          </cell>
          <cell r="BX106">
            <v>0</v>
          </cell>
          <cell r="BY106">
            <v>278660</v>
          </cell>
          <cell r="BZ106">
            <v>0</v>
          </cell>
          <cell r="CA106">
            <v>0</v>
          </cell>
          <cell r="CB106">
            <v>33762333</v>
          </cell>
          <cell r="CC106">
            <v>2655776</v>
          </cell>
          <cell r="CD106">
            <v>4350047</v>
          </cell>
          <cell r="CE106">
            <v>7556</v>
          </cell>
          <cell r="CF106">
            <v>761496</v>
          </cell>
          <cell r="CG106">
            <v>51619</v>
          </cell>
          <cell r="CH106">
            <v>0</v>
          </cell>
          <cell r="CI106">
            <v>7826494</v>
          </cell>
          <cell r="CJ106">
            <v>41588827</v>
          </cell>
          <cell r="CK106">
            <v>314242216</v>
          </cell>
          <cell r="CM106">
            <v>8051705</v>
          </cell>
          <cell r="CN106">
            <v>887400</v>
          </cell>
          <cell r="CO106">
            <v>0</v>
          </cell>
          <cell r="CP106">
            <v>0</v>
          </cell>
          <cell r="CQ106">
            <v>0</v>
          </cell>
          <cell r="CR106">
            <v>0</v>
          </cell>
          <cell r="CS106">
            <v>1344000</v>
          </cell>
          <cell r="CT106">
            <v>0</v>
          </cell>
          <cell r="CV106">
            <v>0</v>
          </cell>
          <cell r="CW106">
            <v>28531</v>
          </cell>
          <cell r="CX106">
            <v>5337047</v>
          </cell>
          <cell r="CY106">
            <v>80119</v>
          </cell>
        </row>
        <row r="107">
          <cell r="A107">
            <v>846</v>
          </cell>
          <cell r="B107">
            <v>90235231</v>
          </cell>
          <cell r="C107">
            <v>3170399</v>
          </cell>
          <cell r="D107">
            <v>7779632</v>
          </cell>
          <cell r="E107">
            <v>942723</v>
          </cell>
          <cell r="F107">
            <v>3492788</v>
          </cell>
          <cell r="G107">
            <v>745000</v>
          </cell>
          <cell r="H107">
            <v>0</v>
          </cell>
          <cell r="I107">
            <v>520980</v>
          </cell>
          <cell r="J107">
            <v>1300</v>
          </cell>
          <cell r="K107">
            <v>577940</v>
          </cell>
          <cell r="L107">
            <v>1383764</v>
          </cell>
          <cell r="M107">
            <v>21900</v>
          </cell>
          <cell r="N107">
            <v>285500</v>
          </cell>
          <cell r="O107">
            <v>3811702</v>
          </cell>
          <cell r="P107">
            <v>100000</v>
          </cell>
          <cell r="Q107">
            <v>33000</v>
          </cell>
          <cell r="R107">
            <v>624910</v>
          </cell>
          <cell r="S107">
            <v>2540</v>
          </cell>
          <cell r="T107">
            <v>7575450</v>
          </cell>
          <cell r="U107">
            <v>114600</v>
          </cell>
          <cell r="V107">
            <v>-58550</v>
          </cell>
          <cell r="W107">
            <v>60040</v>
          </cell>
          <cell r="X107">
            <v>19010</v>
          </cell>
          <cell r="Y107">
            <v>0</v>
          </cell>
          <cell r="Z107">
            <v>662300</v>
          </cell>
          <cell r="AA107">
            <v>0</v>
          </cell>
          <cell r="AB107">
            <v>0</v>
          </cell>
          <cell r="AC107">
            <v>39000</v>
          </cell>
          <cell r="AD107">
            <v>286030</v>
          </cell>
          <cell r="AE107">
            <v>63500</v>
          </cell>
          <cell r="AF107">
            <v>647728</v>
          </cell>
          <cell r="AG107">
            <v>0</v>
          </cell>
          <cell r="AH107">
            <v>10000</v>
          </cell>
          <cell r="AI107">
            <v>103050</v>
          </cell>
          <cell r="AJ107">
            <v>1005197</v>
          </cell>
          <cell r="AK107">
            <v>0</v>
          </cell>
          <cell r="AL107">
            <v>0</v>
          </cell>
          <cell r="AM107">
            <v>0</v>
          </cell>
          <cell r="AN107">
            <v>152642</v>
          </cell>
          <cell r="AO107">
            <v>818000</v>
          </cell>
          <cell r="AP107">
            <v>0</v>
          </cell>
          <cell r="AQ107">
            <v>125227306</v>
          </cell>
          <cell r="AR107">
            <v>1571978</v>
          </cell>
          <cell r="AS107">
            <v>323800</v>
          </cell>
          <cell r="AT107">
            <v>258520</v>
          </cell>
          <cell r="AU107">
            <v>175280</v>
          </cell>
          <cell r="AV107">
            <v>0</v>
          </cell>
          <cell r="AW107">
            <v>28000</v>
          </cell>
          <cell r="AX107">
            <v>3240</v>
          </cell>
          <cell r="AY107">
            <v>2360818</v>
          </cell>
          <cell r="AZ107">
            <v>2173530</v>
          </cell>
          <cell r="BA107">
            <v>87880</v>
          </cell>
          <cell r="BB107">
            <v>23859</v>
          </cell>
          <cell r="BC107">
            <v>0</v>
          </cell>
          <cell r="BD107">
            <v>2285269</v>
          </cell>
          <cell r="BE107">
            <v>592320</v>
          </cell>
          <cell r="BF107">
            <v>291950</v>
          </cell>
          <cell r="BG107">
            <v>70060</v>
          </cell>
          <cell r="BH107">
            <v>0</v>
          </cell>
          <cell r="BI107">
            <v>100330</v>
          </cell>
          <cell r="BJ107">
            <v>35300</v>
          </cell>
          <cell r="BK107">
            <v>1089960</v>
          </cell>
          <cell r="BL107">
            <v>1232430</v>
          </cell>
          <cell r="BM107">
            <v>1105830</v>
          </cell>
          <cell r="BN107">
            <v>312920</v>
          </cell>
          <cell r="BO107">
            <v>867770</v>
          </cell>
          <cell r="BP107">
            <v>26660</v>
          </cell>
          <cell r="BQ107">
            <v>39120</v>
          </cell>
          <cell r="BR107">
            <v>5574740</v>
          </cell>
          <cell r="BS107">
            <v>13620</v>
          </cell>
          <cell r="BT107">
            <v>2940</v>
          </cell>
          <cell r="BU107">
            <v>33000</v>
          </cell>
          <cell r="BV107">
            <v>177690</v>
          </cell>
          <cell r="BW107">
            <v>2593060</v>
          </cell>
          <cell r="BX107">
            <v>136480</v>
          </cell>
          <cell r="BY107">
            <v>132825</v>
          </cell>
          <cell r="BZ107">
            <v>132825</v>
          </cell>
          <cell r="CA107">
            <v>42000</v>
          </cell>
          <cell r="CB107">
            <v>12585217</v>
          </cell>
          <cell r="CC107">
            <v>2459750</v>
          </cell>
          <cell r="CD107">
            <v>1724630</v>
          </cell>
          <cell r="CE107">
            <v>38940</v>
          </cell>
          <cell r="CF107">
            <v>271720</v>
          </cell>
          <cell r="CG107">
            <v>13340</v>
          </cell>
          <cell r="CH107">
            <v>40000</v>
          </cell>
          <cell r="CI107">
            <v>4548380</v>
          </cell>
          <cell r="CJ107">
            <v>17133597</v>
          </cell>
          <cell r="CK107">
            <v>142360903</v>
          </cell>
          <cell r="CM107">
            <v>3497767</v>
          </cell>
          <cell r="CN107">
            <v>637792</v>
          </cell>
          <cell r="CO107">
            <v>0</v>
          </cell>
          <cell r="CP107">
            <v>0</v>
          </cell>
          <cell r="CQ107">
            <v>0</v>
          </cell>
          <cell r="CR107">
            <v>0</v>
          </cell>
          <cell r="CS107">
            <v>510802</v>
          </cell>
          <cell r="CT107">
            <v>0</v>
          </cell>
          <cell r="CV107">
            <v>0</v>
          </cell>
          <cell r="CW107">
            <v>7853800</v>
          </cell>
          <cell r="CX107">
            <v>1757221</v>
          </cell>
          <cell r="CY107">
            <v>428585</v>
          </cell>
        </row>
        <row r="108">
          <cell r="A108">
            <v>850</v>
          </cell>
          <cell r="B108">
            <v>511489000</v>
          </cell>
          <cell r="C108">
            <v>20688674</v>
          </cell>
          <cell r="D108">
            <v>38084000</v>
          </cell>
          <cell r="E108">
            <v>713856</v>
          </cell>
          <cell r="F108">
            <v>17617000</v>
          </cell>
          <cell r="G108">
            <v>3455000</v>
          </cell>
          <cell r="H108">
            <v>0</v>
          </cell>
          <cell r="I108">
            <v>6491000</v>
          </cell>
          <cell r="J108">
            <v>0</v>
          </cell>
          <cell r="K108">
            <v>939000</v>
          </cell>
          <cell r="L108">
            <v>485000</v>
          </cell>
          <cell r="M108">
            <v>31000</v>
          </cell>
          <cell r="N108">
            <v>3275000</v>
          </cell>
          <cell r="O108">
            <v>9039000</v>
          </cell>
          <cell r="P108">
            <v>4573000</v>
          </cell>
          <cell r="Q108">
            <v>1369000</v>
          </cell>
          <cell r="R108">
            <v>2206000</v>
          </cell>
          <cell r="S108">
            <v>0</v>
          </cell>
          <cell r="T108">
            <v>29670000</v>
          </cell>
          <cell r="U108">
            <v>0</v>
          </cell>
          <cell r="V108">
            <v>0</v>
          </cell>
          <cell r="W108">
            <v>184000</v>
          </cell>
          <cell r="X108">
            <v>0</v>
          </cell>
          <cell r="Y108">
            <v>0</v>
          </cell>
          <cell r="Z108">
            <v>34000</v>
          </cell>
          <cell r="AA108">
            <v>0</v>
          </cell>
          <cell r="AB108">
            <v>0</v>
          </cell>
          <cell r="AC108">
            <v>0</v>
          </cell>
          <cell r="AD108">
            <v>942000</v>
          </cell>
          <cell r="AE108">
            <v>304000</v>
          </cell>
          <cell r="AF108">
            <v>216000</v>
          </cell>
          <cell r="AG108">
            <v>386000</v>
          </cell>
          <cell r="AH108">
            <v>33000</v>
          </cell>
          <cell r="AI108">
            <v>602000</v>
          </cell>
          <cell r="AJ108">
            <v>5032000</v>
          </cell>
          <cell r="AK108">
            <v>0</v>
          </cell>
          <cell r="AL108">
            <v>0</v>
          </cell>
          <cell r="AM108">
            <v>0</v>
          </cell>
          <cell r="AN108">
            <v>270000</v>
          </cell>
          <cell r="AO108">
            <v>9527000</v>
          </cell>
          <cell r="AP108">
            <v>0</v>
          </cell>
          <cell r="AQ108">
            <v>667655530</v>
          </cell>
          <cell r="AR108">
            <v>9909000</v>
          </cell>
          <cell r="AS108">
            <v>1577000</v>
          </cell>
          <cell r="AT108">
            <v>1405000</v>
          </cell>
          <cell r="AU108">
            <v>478000</v>
          </cell>
          <cell r="AV108">
            <v>0</v>
          </cell>
          <cell r="AW108">
            <v>1255000</v>
          </cell>
          <cell r="AX108">
            <v>66000</v>
          </cell>
          <cell r="AY108">
            <v>14690000</v>
          </cell>
          <cell r="AZ108">
            <v>7171000</v>
          </cell>
          <cell r="BA108">
            <v>0</v>
          </cell>
          <cell r="BB108">
            <v>416000</v>
          </cell>
          <cell r="BC108">
            <v>0</v>
          </cell>
          <cell r="BD108">
            <v>7587000</v>
          </cell>
          <cell r="BE108">
            <v>3105000</v>
          </cell>
          <cell r="BF108">
            <v>1815000</v>
          </cell>
          <cell r="BG108">
            <v>386000</v>
          </cell>
          <cell r="BH108">
            <v>40000</v>
          </cell>
          <cell r="BI108">
            <v>218000</v>
          </cell>
          <cell r="BJ108">
            <v>323000</v>
          </cell>
          <cell r="BK108">
            <v>5887000</v>
          </cell>
          <cell r="BL108">
            <v>4586000</v>
          </cell>
          <cell r="BM108">
            <v>1840000</v>
          </cell>
          <cell r="BN108">
            <v>2589000</v>
          </cell>
          <cell r="BO108">
            <v>693000</v>
          </cell>
          <cell r="BP108">
            <v>0</v>
          </cell>
          <cell r="BQ108">
            <v>198000</v>
          </cell>
          <cell r="BR108">
            <v>28372000</v>
          </cell>
          <cell r="BS108">
            <v>634000</v>
          </cell>
          <cell r="BT108">
            <v>535000</v>
          </cell>
          <cell r="BU108">
            <v>174000</v>
          </cell>
          <cell r="BV108">
            <v>285000</v>
          </cell>
          <cell r="BW108">
            <v>12921000</v>
          </cell>
          <cell r="BX108">
            <v>7661000</v>
          </cell>
          <cell r="BY108">
            <v>659000</v>
          </cell>
          <cell r="BZ108">
            <v>183000</v>
          </cell>
          <cell r="CA108">
            <v>0</v>
          </cell>
          <cell r="CB108">
            <v>61122000</v>
          </cell>
          <cell r="CC108">
            <v>7009000</v>
          </cell>
          <cell r="CD108">
            <v>4983000</v>
          </cell>
          <cell r="CE108">
            <v>172000</v>
          </cell>
          <cell r="CF108">
            <v>946000</v>
          </cell>
          <cell r="CG108">
            <v>0</v>
          </cell>
          <cell r="CH108">
            <v>136000</v>
          </cell>
          <cell r="CI108">
            <v>13246000</v>
          </cell>
          <cell r="CJ108">
            <v>74368000</v>
          </cell>
          <cell r="CK108">
            <v>742023530</v>
          </cell>
          <cell r="CM108">
            <v>7253311</v>
          </cell>
          <cell r="CN108">
            <v>1225100</v>
          </cell>
          <cell r="CO108">
            <v>70600</v>
          </cell>
          <cell r="CP108">
            <v>0</v>
          </cell>
          <cell r="CQ108">
            <v>0</v>
          </cell>
          <cell r="CR108">
            <v>0</v>
          </cell>
          <cell r="CS108">
            <v>1807900</v>
          </cell>
          <cell r="CT108">
            <v>0</v>
          </cell>
          <cell r="CV108">
            <v>29000</v>
          </cell>
          <cell r="CW108">
            <v>50272000</v>
          </cell>
          <cell r="CX108">
            <v>13971000</v>
          </cell>
          <cell r="CY108">
            <v>348000</v>
          </cell>
        </row>
        <row r="109">
          <cell r="A109">
            <v>851</v>
          </cell>
          <cell r="B109">
            <v>77771300</v>
          </cell>
          <cell r="C109">
            <v>2932956</v>
          </cell>
          <cell r="D109">
            <v>5876592</v>
          </cell>
          <cell r="E109">
            <v>1088485</v>
          </cell>
          <cell r="F109">
            <v>2526587</v>
          </cell>
          <cell r="G109">
            <v>357000</v>
          </cell>
          <cell r="H109">
            <v>0</v>
          </cell>
          <cell r="I109">
            <v>863400</v>
          </cell>
          <cell r="J109">
            <v>0</v>
          </cell>
          <cell r="K109">
            <v>361400</v>
          </cell>
          <cell r="L109">
            <v>417530</v>
          </cell>
          <cell r="M109">
            <v>32715</v>
          </cell>
          <cell r="N109">
            <v>569200</v>
          </cell>
          <cell r="O109">
            <v>640900</v>
          </cell>
          <cell r="P109">
            <v>1397949</v>
          </cell>
          <cell r="Q109">
            <v>478447</v>
          </cell>
          <cell r="R109">
            <v>291963</v>
          </cell>
          <cell r="S109">
            <v>0</v>
          </cell>
          <cell r="T109">
            <v>3024190</v>
          </cell>
          <cell r="U109">
            <v>0</v>
          </cell>
          <cell r="V109">
            <v>6690</v>
          </cell>
          <cell r="W109">
            <v>41000</v>
          </cell>
          <cell r="X109">
            <v>0</v>
          </cell>
          <cell r="Y109">
            <v>0</v>
          </cell>
          <cell r="Z109">
            <v>0</v>
          </cell>
          <cell r="AA109">
            <v>0</v>
          </cell>
          <cell r="AB109">
            <v>16100</v>
          </cell>
          <cell r="AC109">
            <v>0</v>
          </cell>
          <cell r="AD109">
            <v>118080</v>
          </cell>
          <cell r="AE109">
            <v>37100</v>
          </cell>
          <cell r="AF109">
            <v>10200</v>
          </cell>
          <cell r="AG109">
            <v>70900</v>
          </cell>
          <cell r="AH109">
            <v>4849</v>
          </cell>
          <cell r="AI109">
            <v>400400</v>
          </cell>
          <cell r="AJ109">
            <v>1339941</v>
          </cell>
          <cell r="AK109">
            <v>0</v>
          </cell>
          <cell r="AL109">
            <v>36444</v>
          </cell>
          <cell r="AM109">
            <v>0</v>
          </cell>
          <cell r="AN109">
            <v>0</v>
          </cell>
          <cell r="AO109">
            <v>307500</v>
          </cell>
          <cell r="AP109">
            <v>0</v>
          </cell>
          <cell r="AQ109">
            <v>101019818</v>
          </cell>
          <cell r="AR109">
            <v>2803988</v>
          </cell>
          <cell r="AS109">
            <v>132305</v>
          </cell>
          <cell r="AT109">
            <v>269895</v>
          </cell>
          <cell r="AU109">
            <v>366900</v>
          </cell>
          <cell r="AV109">
            <v>0</v>
          </cell>
          <cell r="AW109">
            <v>316900</v>
          </cell>
          <cell r="AX109">
            <v>7116</v>
          </cell>
          <cell r="AY109">
            <v>3897104</v>
          </cell>
          <cell r="AZ109">
            <v>2734106</v>
          </cell>
          <cell r="BA109">
            <v>2543955</v>
          </cell>
          <cell r="BB109">
            <v>166057</v>
          </cell>
          <cell r="BC109">
            <v>0</v>
          </cell>
          <cell r="BD109">
            <v>5444118</v>
          </cell>
          <cell r="BE109">
            <v>519900</v>
          </cell>
          <cell r="BF109">
            <v>253303</v>
          </cell>
          <cell r="BG109">
            <v>70300</v>
          </cell>
          <cell r="BH109">
            <v>54700</v>
          </cell>
          <cell r="BI109">
            <v>87833</v>
          </cell>
          <cell r="BJ109">
            <v>93119</v>
          </cell>
          <cell r="BK109">
            <v>1079155</v>
          </cell>
          <cell r="BL109">
            <v>696998</v>
          </cell>
          <cell r="BM109">
            <v>296083</v>
          </cell>
          <cell r="BN109">
            <v>440400</v>
          </cell>
          <cell r="BO109">
            <v>0</v>
          </cell>
          <cell r="BP109">
            <v>0</v>
          </cell>
          <cell r="BQ109">
            <v>48800</v>
          </cell>
          <cell r="BR109">
            <v>2532279</v>
          </cell>
          <cell r="BS109">
            <v>34976</v>
          </cell>
          <cell r="BT109">
            <v>57780</v>
          </cell>
          <cell r="BU109">
            <v>0</v>
          </cell>
          <cell r="BV109">
            <v>91820</v>
          </cell>
          <cell r="BW109">
            <v>1409992</v>
          </cell>
          <cell r="BX109">
            <v>106128</v>
          </cell>
          <cell r="BY109">
            <v>30000</v>
          </cell>
          <cell r="BZ109">
            <v>16300</v>
          </cell>
          <cell r="CA109">
            <v>0</v>
          </cell>
          <cell r="CB109">
            <v>13649654</v>
          </cell>
          <cell r="CC109">
            <v>1445513</v>
          </cell>
          <cell r="CD109">
            <v>1202926</v>
          </cell>
          <cell r="CE109">
            <v>0</v>
          </cell>
          <cell r="CF109">
            <v>345000</v>
          </cell>
          <cell r="CG109">
            <v>0</v>
          </cell>
          <cell r="CH109">
            <v>0</v>
          </cell>
          <cell r="CI109">
            <v>2993439</v>
          </cell>
          <cell r="CJ109">
            <v>16643093</v>
          </cell>
          <cell r="CK109">
            <v>117662911</v>
          </cell>
          <cell r="CM109">
            <v>0</v>
          </cell>
          <cell r="CN109">
            <v>294700</v>
          </cell>
          <cell r="CO109">
            <v>0</v>
          </cell>
          <cell r="CP109">
            <v>0</v>
          </cell>
          <cell r="CQ109">
            <v>0</v>
          </cell>
          <cell r="CR109">
            <v>0</v>
          </cell>
          <cell r="CS109">
            <v>0</v>
          </cell>
          <cell r="CT109">
            <v>0</v>
          </cell>
          <cell r="CV109">
            <v>0</v>
          </cell>
          <cell r="CW109">
            <v>6185898</v>
          </cell>
          <cell r="CX109">
            <v>1513897</v>
          </cell>
          <cell r="CY109">
            <v>403537</v>
          </cell>
        </row>
        <row r="110">
          <cell r="A110">
            <v>852</v>
          </cell>
          <cell r="B110">
            <v>89797576</v>
          </cell>
          <cell r="C110">
            <v>3503013</v>
          </cell>
          <cell r="D110">
            <v>9076300</v>
          </cell>
          <cell r="E110">
            <v>1318720</v>
          </cell>
          <cell r="F110">
            <v>2794871</v>
          </cell>
          <cell r="G110">
            <v>829000</v>
          </cell>
          <cell r="H110">
            <v>0</v>
          </cell>
          <cell r="I110">
            <v>805200</v>
          </cell>
          <cell r="J110">
            <v>0</v>
          </cell>
          <cell r="K110">
            <v>0</v>
          </cell>
          <cell r="L110">
            <v>0</v>
          </cell>
          <cell r="M110">
            <v>321101</v>
          </cell>
          <cell r="N110">
            <v>580300</v>
          </cell>
          <cell r="O110">
            <v>1091300</v>
          </cell>
          <cell r="P110">
            <v>1941400</v>
          </cell>
          <cell r="Q110">
            <v>986800</v>
          </cell>
          <cell r="R110">
            <v>391800</v>
          </cell>
          <cell r="S110">
            <v>0</v>
          </cell>
          <cell r="T110">
            <v>5351424</v>
          </cell>
          <cell r="U110">
            <v>48100</v>
          </cell>
          <cell r="V110">
            <v>0</v>
          </cell>
          <cell r="W110">
            <v>58500</v>
          </cell>
          <cell r="X110">
            <v>0</v>
          </cell>
          <cell r="Y110">
            <v>0</v>
          </cell>
          <cell r="Z110">
            <v>357700</v>
          </cell>
          <cell r="AA110">
            <v>470600</v>
          </cell>
          <cell r="AB110">
            <v>0</v>
          </cell>
          <cell r="AC110">
            <v>221700</v>
          </cell>
          <cell r="AD110">
            <v>388699</v>
          </cell>
          <cell r="AE110">
            <v>48000</v>
          </cell>
          <cell r="AF110">
            <v>159199</v>
          </cell>
          <cell r="AG110">
            <v>2400</v>
          </cell>
          <cell r="AH110">
            <v>0</v>
          </cell>
          <cell r="AI110">
            <v>148100</v>
          </cell>
          <cell r="AJ110">
            <v>1960800</v>
          </cell>
          <cell r="AK110">
            <v>965300</v>
          </cell>
          <cell r="AL110">
            <v>0</v>
          </cell>
          <cell r="AM110">
            <v>0</v>
          </cell>
          <cell r="AN110">
            <v>191745</v>
          </cell>
          <cell r="AO110">
            <v>701400</v>
          </cell>
          <cell r="AP110">
            <v>0</v>
          </cell>
          <cell r="AQ110">
            <v>124511048</v>
          </cell>
          <cell r="AR110">
            <v>2597000</v>
          </cell>
          <cell r="AS110">
            <v>0</v>
          </cell>
          <cell r="AT110">
            <v>0</v>
          </cell>
          <cell r="AU110">
            <v>0</v>
          </cell>
          <cell r="AV110">
            <v>0</v>
          </cell>
          <cell r="AW110">
            <v>0</v>
          </cell>
          <cell r="AX110">
            <v>0</v>
          </cell>
          <cell r="AY110">
            <v>2597000</v>
          </cell>
          <cell r="AZ110">
            <v>648000</v>
          </cell>
          <cell r="BA110">
            <v>0</v>
          </cell>
          <cell r="BB110">
            <v>0</v>
          </cell>
          <cell r="BC110">
            <v>0</v>
          </cell>
          <cell r="BD110">
            <v>648000</v>
          </cell>
          <cell r="BE110">
            <v>1418700</v>
          </cell>
          <cell r="BF110">
            <v>89000</v>
          </cell>
          <cell r="BG110">
            <v>0</v>
          </cell>
          <cell r="BH110">
            <v>0</v>
          </cell>
          <cell r="BI110">
            <v>55000</v>
          </cell>
          <cell r="BJ110">
            <v>73700</v>
          </cell>
          <cell r="BK110">
            <v>1636400</v>
          </cell>
          <cell r="BL110">
            <v>1029400</v>
          </cell>
          <cell r="BM110">
            <v>7051200</v>
          </cell>
          <cell r="BN110">
            <v>473500</v>
          </cell>
          <cell r="BO110">
            <v>398700</v>
          </cell>
          <cell r="BP110">
            <v>0</v>
          </cell>
          <cell r="BQ110">
            <v>121500</v>
          </cell>
          <cell r="BR110">
            <v>9801200</v>
          </cell>
          <cell r="BS110">
            <v>0</v>
          </cell>
          <cell r="BT110">
            <v>132100</v>
          </cell>
          <cell r="BU110">
            <v>0</v>
          </cell>
          <cell r="BV110">
            <v>59700</v>
          </cell>
          <cell r="BW110">
            <v>1500900</v>
          </cell>
          <cell r="BX110">
            <v>0</v>
          </cell>
          <cell r="BY110">
            <v>63600</v>
          </cell>
          <cell r="BZ110">
            <v>0</v>
          </cell>
          <cell r="CA110">
            <v>0</v>
          </cell>
          <cell r="CB110">
            <v>15712000</v>
          </cell>
          <cell r="CC110">
            <v>1392500</v>
          </cell>
          <cell r="CD110">
            <v>1448700</v>
          </cell>
          <cell r="CE110">
            <v>229900</v>
          </cell>
          <cell r="CF110">
            <v>0</v>
          </cell>
          <cell r="CG110">
            <v>14400</v>
          </cell>
          <cell r="CH110">
            <v>0</v>
          </cell>
          <cell r="CI110">
            <v>3085500</v>
          </cell>
          <cell r="CJ110">
            <v>18797500</v>
          </cell>
          <cell r="CK110">
            <v>143308548</v>
          </cell>
          <cell r="CM110">
            <v>454500</v>
          </cell>
          <cell r="CN110">
            <v>219500</v>
          </cell>
          <cell r="CO110">
            <v>0</v>
          </cell>
          <cell r="CP110">
            <v>0</v>
          </cell>
          <cell r="CQ110">
            <v>0</v>
          </cell>
          <cell r="CR110">
            <v>0</v>
          </cell>
          <cell r="CS110">
            <v>125100</v>
          </cell>
          <cell r="CT110">
            <v>0</v>
          </cell>
          <cell r="CV110">
            <v>1310</v>
          </cell>
          <cell r="CW110">
            <v>6276900</v>
          </cell>
          <cell r="CX110">
            <v>2248100</v>
          </cell>
          <cell r="CY110">
            <v>0</v>
          </cell>
        </row>
        <row r="111">
          <cell r="A111">
            <v>855</v>
          </cell>
          <cell r="B111">
            <v>275450750</v>
          </cell>
          <cell r="C111">
            <v>11819348</v>
          </cell>
          <cell r="D111">
            <v>19642389</v>
          </cell>
          <cell r="E111">
            <v>0</v>
          </cell>
          <cell r="F111">
            <v>11222625</v>
          </cell>
          <cell r="G111">
            <v>1856000</v>
          </cell>
          <cell r="H111">
            <v>0</v>
          </cell>
          <cell r="I111">
            <v>3768970</v>
          </cell>
          <cell r="J111">
            <v>0</v>
          </cell>
          <cell r="K111">
            <v>0</v>
          </cell>
          <cell r="L111">
            <v>2347862</v>
          </cell>
          <cell r="M111">
            <v>0</v>
          </cell>
          <cell r="N111">
            <v>2592201</v>
          </cell>
          <cell r="O111">
            <v>4822907</v>
          </cell>
          <cell r="P111">
            <v>1601630</v>
          </cell>
          <cell r="Q111">
            <v>803088</v>
          </cell>
          <cell r="R111">
            <v>43680</v>
          </cell>
          <cell r="S111">
            <v>0</v>
          </cell>
          <cell r="T111">
            <v>10392076</v>
          </cell>
          <cell r="U111">
            <v>3948269</v>
          </cell>
          <cell r="V111">
            <v>31756</v>
          </cell>
          <cell r="W111">
            <v>96000</v>
          </cell>
          <cell r="X111">
            <v>0</v>
          </cell>
          <cell r="Y111">
            <v>0</v>
          </cell>
          <cell r="Z111">
            <v>803120</v>
          </cell>
          <cell r="AA111">
            <v>0</v>
          </cell>
          <cell r="AB111">
            <v>0</v>
          </cell>
          <cell r="AC111">
            <v>106784</v>
          </cell>
          <cell r="AD111">
            <v>340404</v>
          </cell>
          <cell r="AE111">
            <v>20962</v>
          </cell>
          <cell r="AF111">
            <v>344428</v>
          </cell>
          <cell r="AG111">
            <v>199999</v>
          </cell>
          <cell r="AH111">
            <v>7880</v>
          </cell>
          <cell r="AI111">
            <v>859810</v>
          </cell>
          <cell r="AJ111">
            <v>3107728</v>
          </cell>
          <cell r="AK111">
            <v>5488769</v>
          </cell>
          <cell r="AL111">
            <v>0</v>
          </cell>
          <cell r="AM111">
            <v>0</v>
          </cell>
          <cell r="AN111">
            <v>263150</v>
          </cell>
          <cell r="AO111">
            <v>1390554</v>
          </cell>
          <cell r="AP111">
            <v>0</v>
          </cell>
          <cell r="AQ111">
            <v>363373139</v>
          </cell>
          <cell r="AR111">
            <v>6568273</v>
          </cell>
          <cell r="AS111">
            <v>731386</v>
          </cell>
          <cell r="AT111">
            <v>1341705</v>
          </cell>
          <cell r="AU111">
            <v>270000</v>
          </cell>
          <cell r="AV111">
            <v>0</v>
          </cell>
          <cell r="AW111">
            <v>112412</v>
          </cell>
          <cell r="AX111">
            <v>0</v>
          </cell>
          <cell r="AY111">
            <v>9023776</v>
          </cell>
          <cell r="AZ111">
            <v>4039816</v>
          </cell>
          <cell r="BA111">
            <v>0</v>
          </cell>
          <cell r="BB111">
            <v>261975</v>
          </cell>
          <cell r="BC111">
            <v>9600</v>
          </cell>
          <cell r="BD111">
            <v>4311391</v>
          </cell>
          <cell r="BE111">
            <v>2043329</v>
          </cell>
          <cell r="BF111">
            <v>592496</v>
          </cell>
          <cell r="BG111">
            <v>70603</v>
          </cell>
          <cell r="BH111">
            <v>0</v>
          </cell>
          <cell r="BI111">
            <v>113420</v>
          </cell>
          <cell r="BJ111">
            <v>74060</v>
          </cell>
          <cell r="BK111">
            <v>2893908</v>
          </cell>
          <cell r="BL111">
            <v>3943494</v>
          </cell>
          <cell r="BM111">
            <v>1791156</v>
          </cell>
          <cell r="BN111">
            <v>883445</v>
          </cell>
          <cell r="BO111">
            <v>0</v>
          </cell>
          <cell r="BP111">
            <v>2214004</v>
          </cell>
          <cell r="BQ111">
            <v>1825681</v>
          </cell>
          <cell r="BR111">
            <v>23604088</v>
          </cell>
          <cell r="BS111">
            <v>103900</v>
          </cell>
          <cell r="BT111">
            <v>186640</v>
          </cell>
          <cell r="BU111">
            <v>116846</v>
          </cell>
          <cell r="BV111">
            <v>0</v>
          </cell>
          <cell r="BW111">
            <v>5624087</v>
          </cell>
          <cell r="BX111">
            <v>9337015</v>
          </cell>
          <cell r="BY111">
            <v>696651</v>
          </cell>
          <cell r="BZ111">
            <v>824663</v>
          </cell>
          <cell r="CA111">
            <v>227000</v>
          </cell>
          <cell r="CB111">
            <v>44003657</v>
          </cell>
          <cell r="CC111">
            <v>4283079</v>
          </cell>
          <cell r="CD111">
            <v>4739120</v>
          </cell>
          <cell r="CE111">
            <v>0</v>
          </cell>
          <cell r="CF111">
            <v>465036</v>
          </cell>
          <cell r="CG111">
            <v>141855</v>
          </cell>
          <cell r="CH111">
            <v>0</v>
          </cell>
          <cell r="CI111">
            <v>9629090</v>
          </cell>
          <cell r="CJ111">
            <v>53632747</v>
          </cell>
          <cell r="CK111">
            <v>417005886</v>
          </cell>
          <cell r="CM111">
            <v>30770370</v>
          </cell>
          <cell r="CN111">
            <v>750509</v>
          </cell>
          <cell r="CO111">
            <v>566887</v>
          </cell>
          <cell r="CP111">
            <v>0</v>
          </cell>
          <cell r="CQ111">
            <v>0</v>
          </cell>
          <cell r="CR111">
            <v>0</v>
          </cell>
          <cell r="CS111">
            <v>544704</v>
          </cell>
          <cell r="CT111">
            <v>0</v>
          </cell>
          <cell r="CV111">
            <v>0</v>
          </cell>
          <cell r="CW111">
            <v>46472000</v>
          </cell>
          <cell r="CX111">
            <v>7923706</v>
          </cell>
          <cell r="CY111">
            <v>0</v>
          </cell>
        </row>
        <row r="112">
          <cell r="A112">
            <v>856</v>
          </cell>
          <cell r="B112">
            <v>144071651</v>
          </cell>
          <cell r="C112">
            <v>5076762</v>
          </cell>
          <cell r="D112">
            <v>14020401</v>
          </cell>
          <cell r="E112">
            <v>3841747</v>
          </cell>
          <cell r="F112">
            <v>4817200</v>
          </cell>
          <cell r="G112">
            <v>0</v>
          </cell>
          <cell r="H112">
            <v>200001</v>
          </cell>
          <cell r="I112">
            <v>1556732</v>
          </cell>
          <cell r="J112">
            <v>816500</v>
          </cell>
          <cell r="K112">
            <v>356750</v>
          </cell>
          <cell r="L112">
            <v>1134016</v>
          </cell>
          <cell r="M112">
            <v>735567</v>
          </cell>
          <cell r="N112">
            <v>1811701</v>
          </cell>
          <cell r="O112">
            <v>2249505</v>
          </cell>
          <cell r="P112">
            <v>2659000</v>
          </cell>
          <cell r="Q112">
            <v>161800</v>
          </cell>
          <cell r="R112">
            <v>1192900</v>
          </cell>
          <cell r="S112">
            <v>0</v>
          </cell>
          <cell r="T112">
            <v>2268800</v>
          </cell>
          <cell r="U112">
            <v>0</v>
          </cell>
          <cell r="V112">
            <v>53400</v>
          </cell>
          <cell r="W112">
            <v>425700</v>
          </cell>
          <cell r="X112">
            <v>0</v>
          </cell>
          <cell r="Y112">
            <v>0</v>
          </cell>
          <cell r="Z112">
            <v>260600</v>
          </cell>
          <cell r="AA112">
            <v>96900</v>
          </cell>
          <cell r="AB112">
            <v>48865</v>
          </cell>
          <cell r="AC112">
            <v>80200</v>
          </cell>
          <cell r="AD112">
            <v>552001</v>
          </cell>
          <cell r="AE112">
            <v>0</v>
          </cell>
          <cell r="AF112">
            <v>1248100</v>
          </cell>
          <cell r="AG112">
            <v>0</v>
          </cell>
          <cell r="AH112">
            <v>25000</v>
          </cell>
          <cell r="AI112">
            <v>170100</v>
          </cell>
          <cell r="AJ112">
            <v>2468174</v>
          </cell>
          <cell r="AK112">
            <v>0</v>
          </cell>
          <cell r="AL112">
            <v>934961</v>
          </cell>
          <cell r="AM112">
            <v>0</v>
          </cell>
          <cell r="AN112">
            <v>254400</v>
          </cell>
          <cell r="AO112">
            <v>2536257</v>
          </cell>
          <cell r="AP112">
            <v>0</v>
          </cell>
          <cell r="AQ112">
            <v>196125691</v>
          </cell>
          <cell r="AR112">
            <v>2847000</v>
          </cell>
          <cell r="AS112">
            <v>1359000</v>
          </cell>
          <cell r="AT112">
            <v>933500</v>
          </cell>
          <cell r="AU112">
            <v>0</v>
          </cell>
          <cell r="AV112">
            <v>0</v>
          </cell>
          <cell r="AW112">
            <v>46400</v>
          </cell>
          <cell r="AX112">
            <v>27510</v>
          </cell>
          <cell r="AY112">
            <v>5213410</v>
          </cell>
          <cell r="AZ112">
            <v>1950863</v>
          </cell>
          <cell r="BA112">
            <v>0</v>
          </cell>
          <cell r="BB112">
            <v>46400</v>
          </cell>
          <cell r="BC112">
            <v>10000</v>
          </cell>
          <cell r="BD112">
            <v>2007263</v>
          </cell>
          <cell r="BE112">
            <v>1809300</v>
          </cell>
          <cell r="BF112">
            <v>578900</v>
          </cell>
          <cell r="BG112">
            <v>100000</v>
          </cell>
          <cell r="BH112">
            <v>0</v>
          </cell>
          <cell r="BI112">
            <v>78000</v>
          </cell>
          <cell r="BJ112">
            <v>20000</v>
          </cell>
          <cell r="BK112">
            <v>2586200</v>
          </cell>
          <cell r="BL112">
            <v>4064690</v>
          </cell>
          <cell r="BM112">
            <v>5402690</v>
          </cell>
          <cell r="BN112">
            <v>1015700</v>
          </cell>
          <cell r="BO112">
            <v>0</v>
          </cell>
          <cell r="BP112">
            <v>50300</v>
          </cell>
          <cell r="BQ112">
            <v>16000</v>
          </cell>
          <cell r="BR112">
            <v>10347400</v>
          </cell>
          <cell r="BS112">
            <v>79310</v>
          </cell>
          <cell r="BT112">
            <v>125800</v>
          </cell>
          <cell r="BU112">
            <v>15000</v>
          </cell>
          <cell r="BV112">
            <v>69200</v>
          </cell>
          <cell r="BW112">
            <v>3021645</v>
          </cell>
          <cell r="BX112">
            <v>433091</v>
          </cell>
          <cell r="BY112">
            <v>76454</v>
          </cell>
          <cell r="BZ112">
            <v>42210</v>
          </cell>
          <cell r="CA112">
            <v>0</v>
          </cell>
          <cell r="CB112">
            <v>24218963</v>
          </cell>
          <cell r="CC112">
            <v>3418500</v>
          </cell>
          <cell r="CD112">
            <v>12895200</v>
          </cell>
          <cell r="CE112">
            <v>0</v>
          </cell>
          <cell r="CF112">
            <v>442900</v>
          </cell>
          <cell r="CG112">
            <v>0</v>
          </cell>
          <cell r="CH112">
            <v>0</v>
          </cell>
          <cell r="CI112">
            <v>16756600</v>
          </cell>
          <cell r="CJ112">
            <v>40975563</v>
          </cell>
          <cell r="CK112">
            <v>237101254</v>
          </cell>
          <cell r="CM112">
            <v>3279142</v>
          </cell>
          <cell r="CN112">
            <v>1423710</v>
          </cell>
          <cell r="CO112">
            <v>57427</v>
          </cell>
          <cell r="CP112">
            <v>43070</v>
          </cell>
          <cell r="CQ112">
            <v>14356</v>
          </cell>
          <cell r="CR112">
            <v>14356</v>
          </cell>
          <cell r="CS112">
            <v>262605</v>
          </cell>
          <cell r="CT112">
            <v>0</v>
          </cell>
          <cell r="CV112">
            <v>0</v>
          </cell>
          <cell r="CW112">
            <v>17242000</v>
          </cell>
          <cell r="CX112">
            <v>2154354</v>
          </cell>
          <cell r="CY112">
            <v>1519</v>
          </cell>
        </row>
        <row r="113">
          <cell r="A113">
            <v>857</v>
          </cell>
          <cell r="B113">
            <v>14720700</v>
          </cell>
          <cell r="C113">
            <v>693157</v>
          </cell>
          <cell r="D113">
            <v>1555614</v>
          </cell>
          <cell r="E113">
            <v>0</v>
          </cell>
          <cell r="F113">
            <v>578000</v>
          </cell>
          <cell r="G113">
            <v>0</v>
          </cell>
          <cell r="H113">
            <v>0</v>
          </cell>
          <cell r="I113">
            <v>42309</v>
          </cell>
          <cell r="J113">
            <v>9933</v>
          </cell>
          <cell r="K113">
            <v>0</v>
          </cell>
          <cell r="L113">
            <v>0</v>
          </cell>
          <cell r="M113">
            <v>25828</v>
          </cell>
          <cell r="N113">
            <v>195250</v>
          </cell>
          <cell r="O113">
            <v>597300</v>
          </cell>
          <cell r="P113">
            <v>0</v>
          </cell>
          <cell r="Q113">
            <v>0</v>
          </cell>
          <cell r="R113">
            <v>2798</v>
          </cell>
          <cell r="S113">
            <v>0</v>
          </cell>
          <cell r="T113">
            <v>871587</v>
          </cell>
          <cell r="U113">
            <v>318896</v>
          </cell>
          <cell r="V113">
            <v>0</v>
          </cell>
          <cell r="W113">
            <v>12000</v>
          </cell>
          <cell r="X113">
            <v>12000</v>
          </cell>
          <cell r="Y113">
            <v>0</v>
          </cell>
          <cell r="Z113">
            <v>32900</v>
          </cell>
          <cell r="AA113">
            <v>0</v>
          </cell>
          <cell r="AB113">
            <v>0</v>
          </cell>
          <cell r="AC113">
            <v>0</v>
          </cell>
          <cell r="AD113">
            <v>26809</v>
          </cell>
          <cell r="AE113">
            <v>0</v>
          </cell>
          <cell r="AF113">
            <v>0</v>
          </cell>
          <cell r="AG113">
            <v>0</v>
          </cell>
          <cell r="AH113">
            <v>2500</v>
          </cell>
          <cell r="AI113">
            <v>17550</v>
          </cell>
          <cell r="AJ113">
            <v>188007</v>
          </cell>
          <cell r="AK113">
            <v>0</v>
          </cell>
          <cell r="AL113">
            <v>0</v>
          </cell>
          <cell r="AM113">
            <v>0</v>
          </cell>
          <cell r="AN113">
            <v>0</v>
          </cell>
          <cell r="AO113">
            <v>0</v>
          </cell>
          <cell r="AP113">
            <v>0</v>
          </cell>
          <cell r="AQ113">
            <v>19903138</v>
          </cell>
          <cell r="AR113">
            <v>369506</v>
          </cell>
          <cell r="AS113">
            <v>87500</v>
          </cell>
          <cell r="AT113">
            <v>32400</v>
          </cell>
          <cell r="AU113">
            <v>0</v>
          </cell>
          <cell r="AV113">
            <v>0</v>
          </cell>
          <cell r="AW113">
            <v>0</v>
          </cell>
          <cell r="AX113">
            <v>35667</v>
          </cell>
          <cell r="AY113">
            <v>525073</v>
          </cell>
          <cell r="AZ113">
            <v>922902</v>
          </cell>
          <cell r="BA113">
            <v>0</v>
          </cell>
          <cell r="BB113">
            <v>0</v>
          </cell>
          <cell r="BC113">
            <v>0</v>
          </cell>
          <cell r="BD113">
            <v>922902</v>
          </cell>
          <cell r="BE113">
            <v>65000</v>
          </cell>
          <cell r="BF113">
            <v>17513</v>
          </cell>
          <cell r="BG113">
            <v>0</v>
          </cell>
          <cell r="BH113">
            <v>0</v>
          </cell>
          <cell r="BI113">
            <v>19066</v>
          </cell>
          <cell r="BJ113">
            <v>67772</v>
          </cell>
          <cell r="BK113">
            <v>169351</v>
          </cell>
          <cell r="BL113">
            <v>276782</v>
          </cell>
          <cell r="BM113">
            <v>29515</v>
          </cell>
          <cell r="BN113">
            <v>14280</v>
          </cell>
          <cell r="BO113">
            <v>0</v>
          </cell>
          <cell r="BP113">
            <v>0</v>
          </cell>
          <cell r="BQ113">
            <v>0</v>
          </cell>
          <cell r="BR113">
            <v>1319228</v>
          </cell>
          <cell r="BS113">
            <v>30009</v>
          </cell>
          <cell r="BT113">
            <v>4892</v>
          </cell>
          <cell r="BU113">
            <v>0</v>
          </cell>
          <cell r="BV113">
            <v>0</v>
          </cell>
          <cell r="BW113">
            <v>275810</v>
          </cell>
          <cell r="BX113">
            <v>744406</v>
          </cell>
          <cell r="BY113">
            <v>0</v>
          </cell>
          <cell r="BZ113">
            <v>220316</v>
          </cell>
          <cell r="CA113">
            <v>0</v>
          </cell>
          <cell r="CB113">
            <v>3213336</v>
          </cell>
          <cell r="CC113">
            <v>348600</v>
          </cell>
          <cell r="CD113">
            <v>641719</v>
          </cell>
          <cell r="CE113">
            <v>95108</v>
          </cell>
          <cell r="CF113">
            <v>0</v>
          </cell>
          <cell r="CG113">
            <v>0</v>
          </cell>
          <cell r="CH113">
            <v>0</v>
          </cell>
          <cell r="CI113">
            <v>1085427</v>
          </cell>
          <cell r="CJ113">
            <v>4298763</v>
          </cell>
          <cell r="CK113">
            <v>24201901</v>
          </cell>
          <cell r="CM113">
            <v>0</v>
          </cell>
          <cell r="CN113">
            <v>0</v>
          </cell>
          <cell r="CO113">
            <v>0</v>
          </cell>
          <cell r="CP113">
            <v>0</v>
          </cell>
          <cell r="CQ113">
            <v>0</v>
          </cell>
          <cell r="CR113">
            <v>0</v>
          </cell>
          <cell r="CS113">
            <v>72700</v>
          </cell>
          <cell r="CT113">
            <v>0</v>
          </cell>
          <cell r="CV113">
            <v>0</v>
          </cell>
          <cell r="CW113">
            <v>1752632</v>
          </cell>
          <cell r="CX113">
            <v>325773</v>
          </cell>
          <cell r="CY113">
            <v>205793</v>
          </cell>
        </row>
        <row r="114">
          <cell r="A114">
            <v>860</v>
          </cell>
          <cell r="B114">
            <v>375380491</v>
          </cell>
          <cell r="C114">
            <v>15764680</v>
          </cell>
          <cell r="D114">
            <v>20859610</v>
          </cell>
          <cell r="E114">
            <v>0</v>
          </cell>
          <cell r="F114">
            <v>15525000</v>
          </cell>
          <cell r="G114">
            <v>0</v>
          </cell>
          <cell r="H114">
            <v>0</v>
          </cell>
          <cell r="I114">
            <v>0</v>
          </cell>
          <cell r="J114">
            <v>565960</v>
          </cell>
          <cell r="K114">
            <v>3076260</v>
          </cell>
          <cell r="L114">
            <v>348930</v>
          </cell>
          <cell r="M114">
            <v>473280</v>
          </cell>
          <cell r="N114">
            <v>1993050</v>
          </cell>
          <cell r="O114">
            <v>4329920</v>
          </cell>
          <cell r="P114">
            <v>2377290</v>
          </cell>
          <cell r="Q114">
            <v>1274750</v>
          </cell>
          <cell r="R114">
            <v>787500</v>
          </cell>
          <cell r="S114">
            <v>0</v>
          </cell>
          <cell r="T114">
            <v>9765410</v>
          </cell>
          <cell r="U114">
            <v>0</v>
          </cell>
          <cell r="V114">
            <v>62850</v>
          </cell>
          <cell r="W114">
            <v>200000</v>
          </cell>
          <cell r="X114">
            <v>0</v>
          </cell>
          <cell r="Y114">
            <v>0</v>
          </cell>
          <cell r="Z114">
            <v>3959160</v>
          </cell>
          <cell r="AA114">
            <v>262660</v>
          </cell>
          <cell r="AB114">
            <v>0</v>
          </cell>
          <cell r="AC114">
            <v>337680</v>
          </cell>
          <cell r="AD114">
            <v>669440</v>
          </cell>
          <cell r="AE114">
            <v>530550</v>
          </cell>
          <cell r="AF114">
            <v>1556720</v>
          </cell>
          <cell r="AG114">
            <v>145340</v>
          </cell>
          <cell r="AH114">
            <v>10510</v>
          </cell>
          <cell r="AI114">
            <v>1132060</v>
          </cell>
          <cell r="AJ114">
            <v>10690200</v>
          </cell>
          <cell r="AK114">
            <v>143340</v>
          </cell>
          <cell r="AL114">
            <v>0</v>
          </cell>
          <cell r="AM114">
            <v>0</v>
          </cell>
          <cell r="AN114">
            <v>299950</v>
          </cell>
          <cell r="AO114">
            <v>5682910</v>
          </cell>
          <cell r="AP114">
            <v>0</v>
          </cell>
          <cell r="AQ114">
            <v>478205501</v>
          </cell>
          <cell r="AR114">
            <v>5679110</v>
          </cell>
          <cell r="AS114">
            <v>3341370</v>
          </cell>
          <cell r="AT114">
            <v>2111240</v>
          </cell>
          <cell r="AU114">
            <v>957240</v>
          </cell>
          <cell r="AV114">
            <v>769240</v>
          </cell>
          <cell r="AW114">
            <v>0</v>
          </cell>
          <cell r="AX114">
            <v>72740</v>
          </cell>
          <cell r="AY114">
            <v>12930940</v>
          </cell>
          <cell r="AZ114">
            <v>75000</v>
          </cell>
          <cell r="BA114">
            <v>0</v>
          </cell>
          <cell r="BB114">
            <v>213000</v>
          </cell>
          <cell r="BC114">
            <v>0</v>
          </cell>
          <cell r="BD114">
            <v>288000</v>
          </cell>
          <cell r="BE114">
            <v>1735480</v>
          </cell>
          <cell r="BF114">
            <v>2493860</v>
          </cell>
          <cell r="BG114">
            <v>459770</v>
          </cell>
          <cell r="BH114">
            <v>506590</v>
          </cell>
          <cell r="BI114">
            <v>371950</v>
          </cell>
          <cell r="BJ114">
            <v>1121320</v>
          </cell>
          <cell r="BK114">
            <v>6688970</v>
          </cell>
          <cell r="BL114">
            <v>4441290</v>
          </cell>
          <cell r="BM114">
            <v>857660</v>
          </cell>
          <cell r="BN114">
            <v>1485250</v>
          </cell>
          <cell r="BO114">
            <v>80000</v>
          </cell>
          <cell r="BP114">
            <v>0</v>
          </cell>
          <cell r="BQ114">
            <v>829750</v>
          </cell>
          <cell r="BR114">
            <v>17757720</v>
          </cell>
          <cell r="BS114">
            <v>116650</v>
          </cell>
          <cell r="BT114">
            <v>204310</v>
          </cell>
          <cell r="BU114">
            <v>36220</v>
          </cell>
          <cell r="BV114">
            <v>25890</v>
          </cell>
          <cell r="BW114">
            <v>6301320</v>
          </cell>
          <cell r="BX114">
            <v>7225110</v>
          </cell>
          <cell r="BY114">
            <v>89230</v>
          </cell>
          <cell r="BZ114">
            <v>506330</v>
          </cell>
          <cell r="CA114">
            <v>0</v>
          </cell>
          <cell r="CB114">
            <v>42106920</v>
          </cell>
          <cell r="CC114">
            <v>6346850</v>
          </cell>
          <cell r="CD114">
            <v>599760</v>
          </cell>
          <cell r="CE114">
            <v>426280</v>
          </cell>
          <cell r="CF114">
            <v>1230540</v>
          </cell>
          <cell r="CG114">
            <v>112880</v>
          </cell>
          <cell r="CH114">
            <v>0</v>
          </cell>
          <cell r="CI114">
            <v>8716310</v>
          </cell>
          <cell r="CJ114">
            <v>50823230</v>
          </cell>
          <cell r="CK114">
            <v>529028731</v>
          </cell>
          <cell r="CM114">
            <v>31155731</v>
          </cell>
          <cell r="CN114">
            <v>1686300</v>
          </cell>
          <cell r="CO114">
            <v>0</v>
          </cell>
          <cell r="CP114">
            <v>0</v>
          </cell>
          <cell r="CQ114">
            <v>232990</v>
          </cell>
          <cell r="CR114">
            <v>0</v>
          </cell>
          <cell r="CS114">
            <v>485540</v>
          </cell>
          <cell r="CT114">
            <v>0</v>
          </cell>
          <cell r="CV114">
            <v>0</v>
          </cell>
          <cell r="CW114">
            <v>16557330</v>
          </cell>
          <cell r="CX114">
            <v>10785432</v>
          </cell>
          <cell r="CY114">
            <v>0</v>
          </cell>
        </row>
        <row r="115">
          <cell r="A115">
            <v>861</v>
          </cell>
          <cell r="B115">
            <v>110591163.5</v>
          </cell>
          <cell r="C115">
            <v>4447430</v>
          </cell>
          <cell r="D115">
            <v>10558067</v>
          </cell>
          <cell r="E115">
            <v>2970033</v>
          </cell>
          <cell r="F115">
            <v>3909864</v>
          </cell>
          <cell r="G115">
            <v>0</v>
          </cell>
          <cell r="H115">
            <v>0</v>
          </cell>
          <cell r="I115">
            <v>879240</v>
          </cell>
          <cell r="J115">
            <v>735402.5</v>
          </cell>
          <cell r="K115">
            <v>0</v>
          </cell>
          <cell r="L115">
            <v>0</v>
          </cell>
          <cell r="M115">
            <v>979201.05</v>
          </cell>
          <cell r="N115">
            <v>1138680</v>
          </cell>
          <cell r="O115">
            <v>2013340</v>
          </cell>
          <cell r="P115">
            <v>1093383.1100000001</v>
          </cell>
          <cell r="Q115">
            <v>207710</v>
          </cell>
          <cell r="R115">
            <v>258980</v>
          </cell>
          <cell r="S115">
            <v>0</v>
          </cell>
          <cell r="T115">
            <v>3241549.75</v>
          </cell>
          <cell r="U115">
            <v>135715</v>
          </cell>
          <cell r="V115">
            <v>60000</v>
          </cell>
          <cell r="W115">
            <v>22119.5</v>
          </cell>
          <cell r="X115">
            <v>190917.5</v>
          </cell>
          <cell r="Y115">
            <v>0</v>
          </cell>
          <cell r="Z115">
            <v>162250</v>
          </cell>
          <cell r="AA115">
            <v>0</v>
          </cell>
          <cell r="AB115">
            <v>0</v>
          </cell>
          <cell r="AC115">
            <v>0</v>
          </cell>
          <cell r="AD115">
            <v>188843</v>
          </cell>
          <cell r="AE115">
            <v>51754</v>
          </cell>
          <cell r="AF115">
            <v>0</v>
          </cell>
          <cell r="AG115">
            <v>123561</v>
          </cell>
          <cell r="AH115">
            <v>5200</v>
          </cell>
          <cell r="AI115">
            <v>365212</v>
          </cell>
          <cell r="AJ115">
            <v>2950736</v>
          </cell>
          <cell r="AK115">
            <v>0</v>
          </cell>
          <cell r="AL115">
            <v>1164403</v>
          </cell>
          <cell r="AM115">
            <v>0</v>
          </cell>
          <cell r="AN115">
            <v>0</v>
          </cell>
          <cell r="AO115">
            <v>920398</v>
          </cell>
          <cell r="AP115">
            <v>500000</v>
          </cell>
          <cell r="AQ115">
            <v>149865152.91</v>
          </cell>
          <cell r="AR115">
            <v>2419990.44</v>
          </cell>
          <cell r="AS115">
            <v>400000</v>
          </cell>
          <cell r="AT115">
            <v>1647934</v>
          </cell>
          <cell r="AU115">
            <v>0</v>
          </cell>
          <cell r="AV115">
            <v>0</v>
          </cell>
          <cell r="AW115">
            <v>25000</v>
          </cell>
          <cell r="AX115">
            <v>0</v>
          </cell>
          <cell r="AY115">
            <v>4492924.4400000004</v>
          </cell>
          <cell r="AZ115">
            <v>0</v>
          </cell>
          <cell r="BA115">
            <v>0</v>
          </cell>
          <cell r="BB115">
            <v>0</v>
          </cell>
          <cell r="BC115">
            <v>0</v>
          </cell>
          <cell r="BD115">
            <v>0</v>
          </cell>
          <cell r="BE115">
            <v>744760</v>
          </cell>
          <cell r="BF115">
            <v>230000</v>
          </cell>
          <cell r="BG115">
            <v>50000</v>
          </cell>
          <cell r="BH115">
            <v>20000</v>
          </cell>
          <cell r="BI115">
            <v>51050</v>
          </cell>
          <cell r="BJ115">
            <v>25000</v>
          </cell>
          <cell r="BK115">
            <v>1120810</v>
          </cell>
          <cell r="BL115">
            <v>1004595.5</v>
          </cell>
          <cell r="BM115">
            <v>498744.5</v>
          </cell>
          <cell r="BN115">
            <v>657640</v>
          </cell>
          <cell r="BO115">
            <v>165167.97</v>
          </cell>
          <cell r="BP115">
            <v>0</v>
          </cell>
          <cell r="BQ115">
            <v>269503</v>
          </cell>
          <cell r="BR115">
            <v>3018399.4</v>
          </cell>
          <cell r="BS115">
            <v>25000</v>
          </cell>
          <cell r="BT115">
            <v>25000</v>
          </cell>
          <cell r="BU115">
            <v>0</v>
          </cell>
          <cell r="BV115">
            <v>0</v>
          </cell>
          <cell r="BW115">
            <v>1344343.94</v>
          </cell>
          <cell r="BX115">
            <v>0</v>
          </cell>
          <cell r="BY115">
            <v>0</v>
          </cell>
          <cell r="BZ115">
            <v>33000</v>
          </cell>
          <cell r="CA115">
            <v>0</v>
          </cell>
          <cell r="CB115">
            <v>9636729.3399999999</v>
          </cell>
          <cell r="CC115">
            <v>2023685</v>
          </cell>
          <cell r="CD115">
            <v>1748195.54</v>
          </cell>
          <cell r="CE115">
            <v>86294.399999999994</v>
          </cell>
          <cell r="CF115">
            <v>0</v>
          </cell>
          <cell r="CG115">
            <v>0</v>
          </cell>
          <cell r="CH115">
            <v>0</v>
          </cell>
          <cell r="CI115">
            <v>3858174.94</v>
          </cell>
          <cell r="CJ115">
            <v>13494904.279999999</v>
          </cell>
          <cell r="CK115">
            <v>163360057.19</v>
          </cell>
          <cell r="CM115">
            <v>2127340</v>
          </cell>
          <cell r="CN115">
            <v>337300</v>
          </cell>
          <cell r="CO115">
            <v>0</v>
          </cell>
          <cell r="CP115">
            <v>0</v>
          </cell>
          <cell r="CQ115">
            <v>0</v>
          </cell>
          <cell r="CR115">
            <v>0</v>
          </cell>
          <cell r="CS115">
            <v>162714</v>
          </cell>
          <cell r="CT115">
            <v>0</v>
          </cell>
          <cell r="CV115">
            <v>0</v>
          </cell>
          <cell r="CW115">
            <v>1346526</v>
          </cell>
          <cell r="CX115">
            <v>1056083</v>
          </cell>
          <cell r="CY115">
            <v>290443</v>
          </cell>
        </row>
        <row r="116">
          <cell r="A116">
            <v>865</v>
          </cell>
          <cell r="B116">
            <v>185524962</v>
          </cell>
          <cell r="C116">
            <v>8393129</v>
          </cell>
          <cell r="D116">
            <v>11840654</v>
          </cell>
          <cell r="E116">
            <v>0</v>
          </cell>
          <cell r="F116">
            <v>6862247</v>
          </cell>
          <cell r="G116">
            <v>0</v>
          </cell>
          <cell r="H116">
            <v>0</v>
          </cell>
          <cell r="I116">
            <v>3228880</v>
          </cell>
          <cell r="J116">
            <v>859813</v>
          </cell>
          <cell r="K116">
            <v>588551</v>
          </cell>
          <cell r="L116">
            <v>1227250</v>
          </cell>
          <cell r="M116">
            <v>17999</v>
          </cell>
          <cell r="N116">
            <v>1772272</v>
          </cell>
          <cell r="O116">
            <v>6439824</v>
          </cell>
          <cell r="P116">
            <v>2491252</v>
          </cell>
          <cell r="Q116">
            <v>725877</v>
          </cell>
          <cell r="R116">
            <v>266514</v>
          </cell>
          <cell r="S116">
            <v>0</v>
          </cell>
          <cell r="T116">
            <v>10049836</v>
          </cell>
          <cell r="U116">
            <v>0</v>
          </cell>
          <cell r="V116">
            <v>27681</v>
          </cell>
          <cell r="W116">
            <v>36771</v>
          </cell>
          <cell r="X116">
            <v>0</v>
          </cell>
          <cell r="Y116">
            <v>5154</v>
          </cell>
          <cell r="Z116">
            <v>74760</v>
          </cell>
          <cell r="AA116">
            <v>0</v>
          </cell>
          <cell r="AB116">
            <v>0</v>
          </cell>
          <cell r="AC116">
            <v>0</v>
          </cell>
          <cell r="AD116">
            <v>196776</v>
          </cell>
          <cell r="AE116">
            <v>300357</v>
          </cell>
          <cell r="AF116">
            <v>396440</v>
          </cell>
          <cell r="AG116">
            <v>212287</v>
          </cell>
          <cell r="AH116">
            <v>695</v>
          </cell>
          <cell r="AI116">
            <v>567352</v>
          </cell>
          <cell r="AJ116">
            <v>757002</v>
          </cell>
          <cell r="AK116">
            <v>0</v>
          </cell>
          <cell r="AL116">
            <v>0</v>
          </cell>
          <cell r="AM116">
            <v>0</v>
          </cell>
          <cell r="AN116">
            <v>157612</v>
          </cell>
          <cell r="AO116">
            <v>1287368</v>
          </cell>
          <cell r="AP116">
            <v>0</v>
          </cell>
          <cell r="AQ116">
            <v>244309315</v>
          </cell>
          <cell r="AR116">
            <v>3904055</v>
          </cell>
          <cell r="AS116">
            <v>436734</v>
          </cell>
          <cell r="AT116">
            <v>1661209</v>
          </cell>
          <cell r="AU116">
            <v>155921</v>
          </cell>
          <cell r="AV116">
            <v>0</v>
          </cell>
          <cell r="AW116">
            <v>0</v>
          </cell>
          <cell r="AX116">
            <v>0</v>
          </cell>
          <cell r="AY116">
            <v>6157919</v>
          </cell>
          <cell r="AZ116">
            <v>3755764</v>
          </cell>
          <cell r="BA116">
            <v>0</v>
          </cell>
          <cell r="BB116">
            <v>40348</v>
          </cell>
          <cell r="BC116">
            <v>0</v>
          </cell>
          <cell r="BD116">
            <v>3796112</v>
          </cell>
          <cell r="BE116">
            <v>1378169</v>
          </cell>
          <cell r="BF116">
            <v>776191</v>
          </cell>
          <cell r="BG116">
            <v>23327</v>
          </cell>
          <cell r="BH116">
            <v>4175</v>
          </cell>
          <cell r="BI116">
            <v>78451</v>
          </cell>
          <cell r="BJ116">
            <v>104496</v>
          </cell>
          <cell r="BK116">
            <v>2364809</v>
          </cell>
          <cell r="BL116">
            <v>2991561</v>
          </cell>
          <cell r="BM116">
            <v>293346</v>
          </cell>
          <cell r="BN116">
            <v>905225</v>
          </cell>
          <cell r="BO116">
            <v>4955</v>
          </cell>
          <cell r="BP116">
            <v>0</v>
          </cell>
          <cell r="BQ116">
            <v>78839</v>
          </cell>
          <cell r="BR116">
            <v>16290074</v>
          </cell>
          <cell r="BS116">
            <v>451374</v>
          </cell>
          <cell r="BT116">
            <v>10568</v>
          </cell>
          <cell r="BU116">
            <v>5004</v>
          </cell>
          <cell r="BV116">
            <v>89290</v>
          </cell>
          <cell r="BW116">
            <v>4305684</v>
          </cell>
          <cell r="BX116">
            <v>8650070</v>
          </cell>
          <cell r="BY116">
            <v>169770</v>
          </cell>
          <cell r="BZ116">
            <v>1325949</v>
          </cell>
          <cell r="CA116">
            <v>166000</v>
          </cell>
          <cell r="CB116">
            <v>31766475</v>
          </cell>
          <cell r="CC116">
            <v>3041811</v>
          </cell>
          <cell r="CD116">
            <v>258851</v>
          </cell>
          <cell r="CE116">
            <v>747970</v>
          </cell>
          <cell r="CF116">
            <v>306916</v>
          </cell>
          <cell r="CG116">
            <v>0</v>
          </cell>
          <cell r="CH116">
            <v>0</v>
          </cell>
          <cell r="CI116">
            <v>4355548</v>
          </cell>
          <cell r="CJ116">
            <v>36122023</v>
          </cell>
          <cell r="CK116">
            <v>280431338</v>
          </cell>
          <cell r="CM116">
            <v>15197055</v>
          </cell>
          <cell r="CN116">
            <v>238388</v>
          </cell>
          <cell r="CO116">
            <v>108488</v>
          </cell>
          <cell r="CP116">
            <v>0</v>
          </cell>
          <cell r="CQ116">
            <v>0</v>
          </cell>
          <cell r="CR116">
            <v>0</v>
          </cell>
          <cell r="CS116">
            <v>757791</v>
          </cell>
          <cell r="CT116">
            <v>0</v>
          </cell>
          <cell r="CV116">
            <v>0</v>
          </cell>
          <cell r="CW116">
            <v>18697000</v>
          </cell>
          <cell r="CX116">
            <v>4330318</v>
          </cell>
          <cell r="CY116">
            <v>2254103</v>
          </cell>
        </row>
        <row r="117">
          <cell r="A117">
            <v>866</v>
          </cell>
          <cell r="B117">
            <v>81186670</v>
          </cell>
          <cell r="C117">
            <v>3391214</v>
          </cell>
          <cell r="D117">
            <v>6861141</v>
          </cell>
          <cell r="E117">
            <v>886066</v>
          </cell>
          <cell r="F117">
            <v>2560000</v>
          </cell>
          <cell r="G117">
            <v>0</v>
          </cell>
          <cell r="H117">
            <v>375000</v>
          </cell>
          <cell r="I117">
            <v>118409</v>
          </cell>
          <cell r="J117">
            <v>578052</v>
          </cell>
          <cell r="K117">
            <v>0</v>
          </cell>
          <cell r="L117">
            <v>675984</v>
          </cell>
          <cell r="M117">
            <v>63776</v>
          </cell>
          <cell r="N117">
            <v>24724</v>
          </cell>
          <cell r="O117">
            <v>1721702</v>
          </cell>
          <cell r="P117">
            <v>607846</v>
          </cell>
          <cell r="Q117">
            <v>896567</v>
          </cell>
          <cell r="R117">
            <v>1138222</v>
          </cell>
          <cell r="S117">
            <v>0</v>
          </cell>
          <cell r="T117">
            <v>5152085</v>
          </cell>
          <cell r="U117">
            <v>0</v>
          </cell>
          <cell r="V117">
            <v>31000</v>
          </cell>
          <cell r="W117">
            <v>6000</v>
          </cell>
          <cell r="X117">
            <v>0</v>
          </cell>
          <cell r="Y117">
            <v>0</v>
          </cell>
          <cell r="Z117">
            <v>0</v>
          </cell>
          <cell r="AA117">
            <v>0</v>
          </cell>
          <cell r="AB117">
            <v>50000</v>
          </cell>
          <cell r="AC117">
            <v>0</v>
          </cell>
          <cell r="AD117">
            <v>155059</v>
          </cell>
          <cell r="AE117">
            <v>0</v>
          </cell>
          <cell r="AF117">
            <v>478411</v>
          </cell>
          <cell r="AG117">
            <v>75000</v>
          </cell>
          <cell r="AH117">
            <v>20629</v>
          </cell>
          <cell r="AI117">
            <v>315116</v>
          </cell>
          <cell r="AJ117">
            <v>347102</v>
          </cell>
          <cell r="AK117">
            <v>0</v>
          </cell>
          <cell r="AL117">
            <v>159387</v>
          </cell>
          <cell r="AM117">
            <v>0</v>
          </cell>
          <cell r="AN117">
            <v>99750</v>
          </cell>
          <cell r="AO117">
            <v>3138783</v>
          </cell>
          <cell r="AP117">
            <v>0</v>
          </cell>
          <cell r="AQ117">
            <v>111113695</v>
          </cell>
          <cell r="AR117">
            <v>2597370</v>
          </cell>
          <cell r="AS117">
            <v>319803</v>
          </cell>
          <cell r="AT117">
            <v>0</v>
          </cell>
          <cell r="AU117">
            <v>0</v>
          </cell>
          <cell r="AV117">
            <v>0</v>
          </cell>
          <cell r="AW117">
            <v>0</v>
          </cell>
          <cell r="AX117">
            <v>0</v>
          </cell>
          <cell r="AY117">
            <v>2917173</v>
          </cell>
          <cell r="AZ117">
            <v>162060</v>
          </cell>
          <cell r="BA117">
            <v>0</v>
          </cell>
          <cell r="BB117">
            <v>185250</v>
          </cell>
          <cell r="BC117">
            <v>0</v>
          </cell>
          <cell r="BD117">
            <v>347310</v>
          </cell>
          <cell r="BE117">
            <v>606718</v>
          </cell>
          <cell r="BF117">
            <v>237114</v>
          </cell>
          <cell r="BG117">
            <v>0</v>
          </cell>
          <cell r="BH117">
            <v>0</v>
          </cell>
          <cell r="BI117">
            <v>193696</v>
          </cell>
          <cell r="BJ117">
            <v>202080</v>
          </cell>
          <cell r="BK117">
            <v>1239608</v>
          </cell>
          <cell r="BL117">
            <v>1715594</v>
          </cell>
          <cell r="BM117">
            <v>67392</v>
          </cell>
          <cell r="BN117">
            <v>457668</v>
          </cell>
          <cell r="BO117">
            <v>154973</v>
          </cell>
          <cell r="BP117">
            <v>0</v>
          </cell>
          <cell r="BQ117">
            <v>472103</v>
          </cell>
          <cell r="BR117">
            <v>4072906</v>
          </cell>
          <cell r="BS117">
            <v>207819</v>
          </cell>
          <cell r="BT117">
            <v>0</v>
          </cell>
          <cell r="BU117">
            <v>0</v>
          </cell>
          <cell r="BV117">
            <v>0</v>
          </cell>
          <cell r="BW117">
            <v>1404303</v>
          </cell>
          <cell r="BX117">
            <v>1308648</v>
          </cell>
          <cell r="BY117">
            <v>0</v>
          </cell>
          <cell r="BZ117">
            <v>0</v>
          </cell>
          <cell r="CA117">
            <v>34515</v>
          </cell>
          <cell r="CB117">
            <v>10327106</v>
          </cell>
          <cell r="CC117">
            <v>2090044</v>
          </cell>
          <cell r="CD117">
            <v>1375943</v>
          </cell>
          <cell r="CE117">
            <v>211426</v>
          </cell>
          <cell r="CF117">
            <v>137090</v>
          </cell>
          <cell r="CG117">
            <v>26252</v>
          </cell>
          <cell r="CH117">
            <v>0</v>
          </cell>
          <cell r="CI117">
            <v>3840755</v>
          </cell>
          <cell r="CJ117">
            <v>14167861</v>
          </cell>
          <cell r="CK117">
            <v>125281556</v>
          </cell>
          <cell r="CM117">
            <v>1443579</v>
          </cell>
          <cell r="CN117">
            <v>252130</v>
          </cell>
          <cell r="CO117">
            <v>0</v>
          </cell>
          <cell r="CP117">
            <v>0</v>
          </cell>
          <cell r="CQ117">
            <v>0</v>
          </cell>
          <cell r="CR117">
            <v>0</v>
          </cell>
          <cell r="CS117">
            <v>296254</v>
          </cell>
          <cell r="CT117">
            <v>0</v>
          </cell>
          <cell r="CV117">
            <v>0</v>
          </cell>
          <cell r="CW117">
            <v>6019000</v>
          </cell>
          <cell r="CX117">
            <v>1774345</v>
          </cell>
          <cell r="CY117">
            <v>478758</v>
          </cell>
        </row>
        <row r="118">
          <cell r="A118">
            <v>867</v>
          </cell>
          <cell r="B118">
            <v>44919887</v>
          </cell>
          <cell r="C118">
            <v>1626348</v>
          </cell>
          <cell r="D118">
            <v>2806757</v>
          </cell>
          <cell r="E118">
            <v>0</v>
          </cell>
          <cell r="F118">
            <v>1416850</v>
          </cell>
          <cell r="G118">
            <v>0</v>
          </cell>
          <cell r="H118">
            <v>226620</v>
          </cell>
          <cell r="I118">
            <v>266348</v>
          </cell>
          <cell r="J118">
            <v>118974</v>
          </cell>
          <cell r="K118">
            <v>51565</v>
          </cell>
          <cell r="L118">
            <v>120506</v>
          </cell>
          <cell r="M118">
            <v>10180</v>
          </cell>
          <cell r="N118">
            <v>1428490</v>
          </cell>
          <cell r="O118">
            <v>1916560</v>
          </cell>
          <cell r="P118">
            <v>582717</v>
          </cell>
          <cell r="Q118">
            <v>232774</v>
          </cell>
          <cell r="R118">
            <v>356792</v>
          </cell>
          <cell r="S118">
            <v>0</v>
          </cell>
          <cell r="T118">
            <v>3164375</v>
          </cell>
          <cell r="U118">
            <v>0</v>
          </cell>
          <cell r="V118">
            <v>0</v>
          </cell>
          <cell r="W118">
            <v>27910</v>
          </cell>
          <cell r="X118">
            <v>0</v>
          </cell>
          <cell r="Y118">
            <v>0</v>
          </cell>
          <cell r="Z118">
            <v>0</v>
          </cell>
          <cell r="AA118">
            <v>0</v>
          </cell>
          <cell r="AB118">
            <v>0</v>
          </cell>
          <cell r="AC118">
            <v>0</v>
          </cell>
          <cell r="AD118">
            <v>103440</v>
          </cell>
          <cell r="AE118">
            <v>54050</v>
          </cell>
          <cell r="AF118">
            <v>25900</v>
          </cell>
          <cell r="AG118">
            <v>26700</v>
          </cell>
          <cell r="AH118">
            <v>24480</v>
          </cell>
          <cell r="AI118">
            <v>211880</v>
          </cell>
          <cell r="AJ118">
            <v>163546</v>
          </cell>
          <cell r="AK118">
            <v>153280</v>
          </cell>
          <cell r="AL118">
            <v>0</v>
          </cell>
          <cell r="AM118">
            <v>55030</v>
          </cell>
          <cell r="AN118">
            <v>41810</v>
          </cell>
          <cell r="AO118">
            <v>212705</v>
          </cell>
          <cell r="AP118">
            <v>0</v>
          </cell>
          <cell r="AQ118">
            <v>60346474</v>
          </cell>
          <cell r="AR118">
            <v>1646403</v>
          </cell>
          <cell r="AS118">
            <v>166490</v>
          </cell>
          <cell r="AT118">
            <v>192220</v>
          </cell>
          <cell r="AU118">
            <v>0</v>
          </cell>
          <cell r="AV118">
            <v>0</v>
          </cell>
          <cell r="AW118">
            <v>0</v>
          </cell>
          <cell r="AX118">
            <v>10020</v>
          </cell>
          <cell r="AY118">
            <v>2015133</v>
          </cell>
          <cell r="AZ118">
            <v>1255112</v>
          </cell>
          <cell r="BA118">
            <v>0</v>
          </cell>
          <cell r="BB118">
            <v>0</v>
          </cell>
          <cell r="BC118">
            <v>0</v>
          </cell>
          <cell r="BD118">
            <v>1255112</v>
          </cell>
          <cell r="BE118">
            <v>371878</v>
          </cell>
          <cell r="BF118">
            <v>174729</v>
          </cell>
          <cell r="BG118">
            <v>17354</v>
          </cell>
          <cell r="BH118">
            <v>103220</v>
          </cell>
          <cell r="BI118">
            <v>19960</v>
          </cell>
          <cell r="BJ118">
            <v>49283</v>
          </cell>
          <cell r="BK118">
            <v>736424</v>
          </cell>
          <cell r="BL118">
            <v>822987</v>
          </cell>
          <cell r="BM118">
            <v>127822</v>
          </cell>
          <cell r="BN118">
            <v>423499</v>
          </cell>
          <cell r="BO118">
            <v>93420</v>
          </cell>
          <cell r="BP118">
            <v>25910</v>
          </cell>
          <cell r="BQ118">
            <v>0</v>
          </cell>
          <cell r="BR118">
            <v>2985080</v>
          </cell>
          <cell r="BS118">
            <v>22367</v>
          </cell>
          <cell r="BT118">
            <v>121251</v>
          </cell>
          <cell r="BU118">
            <v>4290</v>
          </cell>
          <cell r="BV118">
            <v>0</v>
          </cell>
          <cell r="BW118">
            <v>1467021</v>
          </cell>
          <cell r="BX118">
            <v>595590</v>
          </cell>
          <cell r="BY118">
            <v>10391</v>
          </cell>
          <cell r="BZ118">
            <v>93519</v>
          </cell>
          <cell r="CA118">
            <v>0</v>
          </cell>
          <cell r="CB118">
            <v>7814736</v>
          </cell>
          <cell r="CC118">
            <v>1258900</v>
          </cell>
          <cell r="CD118">
            <v>640670</v>
          </cell>
          <cell r="CE118">
            <v>13000</v>
          </cell>
          <cell r="CF118">
            <v>102804</v>
          </cell>
          <cell r="CG118">
            <v>0</v>
          </cell>
          <cell r="CH118">
            <v>0</v>
          </cell>
          <cell r="CI118">
            <v>2015374</v>
          </cell>
          <cell r="CJ118">
            <v>9830110</v>
          </cell>
          <cell r="CK118">
            <v>70176584</v>
          </cell>
          <cell r="CM118">
            <v>3669836</v>
          </cell>
          <cell r="CN118">
            <v>231750</v>
          </cell>
          <cell r="CO118">
            <v>0</v>
          </cell>
          <cell r="CP118">
            <v>0</v>
          </cell>
          <cell r="CQ118">
            <v>0</v>
          </cell>
          <cell r="CR118">
            <v>0</v>
          </cell>
          <cell r="CS118">
            <v>267790</v>
          </cell>
          <cell r="CT118">
            <v>0</v>
          </cell>
          <cell r="CV118">
            <v>0</v>
          </cell>
          <cell r="CW118">
            <v>5780185</v>
          </cell>
          <cell r="CX118">
            <v>1098468</v>
          </cell>
          <cell r="CY118">
            <v>17422</v>
          </cell>
        </row>
        <row r="119">
          <cell r="A119">
            <v>868</v>
          </cell>
          <cell r="B119">
            <v>60194737</v>
          </cell>
          <cell r="C119">
            <v>2451717</v>
          </cell>
          <cell r="D119">
            <v>5240005</v>
          </cell>
          <cell r="E119">
            <v>0</v>
          </cell>
          <cell r="F119">
            <v>1850360</v>
          </cell>
          <cell r="G119">
            <v>0</v>
          </cell>
          <cell r="H119">
            <v>0</v>
          </cell>
          <cell r="I119">
            <v>706756</v>
          </cell>
          <cell r="J119">
            <v>0</v>
          </cell>
          <cell r="K119">
            <v>0</v>
          </cell>
          <cell r="L119">
            <v>909506</v>
          </cell>
          <cell r="M119">
            <v>68998</v>
          </cell>
          <cell r="N119">
            <v>1165800</v>
          </cell>
          <cell r="O119">
            <v>2916590</v>
          </cell>
          <cell r="P119">
            <v>544366</v>
          </cell>
          <cell r="Q119">
            <v>297416</v>
          </cell>
          <cell r="R119">
            <v>85640</v>
          </cell>
          <cell r="S119">
            <v>201160</v>
          </cell>
          <cell r="T119">
            <v>2387880</v>
          </cell>
          <cell r="U119">
            <v>0</v>
          </cell>
          <cell r="V119">
            <v>0</v>
          </cell>
          <cell r="W119">
            <v>58300</v>
          </cell>
          <cell r="X119">
            <v>20400</v>
          </cell>
          <cell r="Y119">
            <v>0</v>
          </cell>
          <cell r="Z119">
            <v>0</v>
          </cell>
          <cell r="AA119">
            <v>0</v>
          </cell>
          <cell r="AB119">
            <v>0</v>
          </cell>
          <cell r="AC119">
            <v>8740</v>
          </cell>
          <cell r="AD119">
            <v>237120</v>
          </cell>
          <cell r="AE119">
            <v>144780</v>
          </cell>
          <cell r="AF119">
            <v>41480</v>
          </cell>
          <cell r="AG119">
            <v>75650</v>
          </cell>
          <cell r="AH119">
            <v>12500</v>
          </cell>
          <cell r="AI119">
            <v>161380</v>
          </cell>
          <cell r="AJ119">
            <v>984136</v>
          </cell>
          <cell r="AK119">
            <v>47680</v>
          </cell>
          <cell r="AL119">
            <v>0</v>
          </cell>
          <cell r="AM119">
            <v>0</v>
          </cell>
          <cell r="AN119">
            <v>100000</v>
          </cell>
          <cell r="AO119">
            <v>0</v>
          </cell>
          <cell r="AP119">
            <v>0</v>
          </cell>
          <cell r="AQ119">
            <v>80913097</v>
          </cell>
          <cell r="AR119">
            <v>1558640</v>
          </cell>
          <cell r="AS119">
            <v>296210</v>
          </cell>
          <cell r="AT119">
            <v>14330</v>
          </cell>
          <cell r="AU119">
            <v>27300</v>
          </cell>
          <cell r="AV119">
            <v>0</v>
          </cell>
          <cell r="AW119">
            <v>3090</v>
          </cell>
          <cell r="AX119">
            <v>41200</v>
          </cell>
          <cell r="AY119">
            <v>1940770</v>
          </cell>
          <cell r="AZ119">
            <v>980997</v>
          </cell>
          <cell r="BA119">
            <v>0</v>
          </cell>
          <cell r="BB119">
            <v>0</v>
          </cell>
          <cell r="BC119">
            <v>0</v>
          </cell>
          <cell r="BD119">
            <v>980997</v>
          </cell>
          <cell r="BE119">
            <v>548600</v>
          </cell>
          <cell r="BF119">
            <v>237650</v>
          </cell>
          <cell r="BG119">
            <v>25500</v>
          </cell>
          <cell r="BH119">
            <v>183170</v>
          </cell>
          <cell r="BI119">
            <v>48240</v>
          </cell>
          <cell r="BJ119">
            <v>33060</v>
          </cell>
          <cell r="BK119">
            <v>1076220</v>
          </cell>
          <cell r="BL119">
            <v>696400</v>
          </cell>
          <cell r="BM119">
            <v>150160</v>
          </cell>
          <cell r="BN119">
            <v>343490</v>
          </cell>
          <cell r="BO119">
            <v>45940</v>
          </cell>
          <cell r="BP119">
            <v>0</v>
          </cell>
          <cell r="BQ119">
            <v>48060</v>
          </cell>
          <cell r="BR119">
            <v>2899910</v>
          </cell>
          <cell r="BS119">
            <v>72000</v>
          </cell>
          <cell r="BT119">
            <v>0</v>
          </cell>
          <cell r="BU119">
            <v>3760</v>
          </cell>
          <cell r="BV119">
            <v>0</v>
          </cell>
          <cell r="BW119">
            <v>1340662</v>
          </cell>
          <cell r="BX119">
            <v>838362</v>
          </cell>
          <cell r="BY119">
            <v>0</v>
          </cell>
          <cell r="BZ119">
            <v>57476</v>
          </cell>
          <cell r="CA119">
            <v>0</v>
          </cell>
          <cell r="CB119">
            <v>7594297</v>
          </cell>
          <cell r="CC119">
            <v>1203280</v>
          </cell>
          <cell r="CD119">
            <v>694668</v>
          </cell>
          <cell r="CE119">
            <v>0</v>
          </cell>
          <cell r="CF119">
            <v>159940</v>
          </cell>
          <cell r="CG119">
            <v>7470</v>
          </cell>
          <cell r="CH119">
            <v>0</v>
          </cell>
          <cell r="CI119">
            <v>2065358</v>
          </cell>
          <cell r="CJ119">
            <v>9659655</v>
          </cell>
          <cell r="CK119">
            <v>90572752</v>
          </cell>
          <cell r="CM119">
            <v>7756518</v>
          </cell>
          <cell r="CN119">
            <v>0</v>
          </cell>
          <cell r="CO119">
            <v>89837</v>
          </cell>
          <cell r="CP119">
            <v>0</v>
          </cell>
          <cell r="CQ119">
            <v>0</v>
          </cell>
          <cell r="CR119">
            <v>0</v>
          </cell>
          <cell r="CS119">
            <v>217000</v>
          </cell>
          <cell r="CT119">
            <v>0</v>
          </cell>
          <cell r="CV119">
            <v>0</v>
          </cell>
          <cell r="CW119">
            <v>4839000</v>
          </cell>
          <cell r="CX119">
            <v>1564480</v>
          </cell>
          <cell r="CY119">
            <v>23264</v>
          </cell>
        </row>
        <row r="120">
          <cell r="A120">
            <v>869</v>
          </cell>
          <cell r="B120">
            <v>79314681</v>
          </cell>
          <cell r="C120">
            <v>2796344</v>
          </cell>
          <cell r="D120">
            <v>4518982</v>
          </cell>
          <cell r="E120">
            <v>0</v>
          </cell>
          <cell r="F120">
            <v>2621914</v>
          </cell>
          <cell r="G120">
            <v>0</v>
          </cell>
          <cell r="H120">
            <v>75000</v>
          </cell>
          <cell r="I120">
            <v>247804</v>
          </cell>
          <cell r="J120">
            <v>603183</v>
          </cell>
          <cell r="K120">
            <v>34768</v>
          </cell>
          <cell r="L120">
            <v>106369</v>
          </cell>
          <cell r="M120">
            <v>25020</v>
          </cell>
          <cell r="N120">
            <v>942990</v>
          </cell>
          <cell r="O120">
            <v>1919588</v>
          </cell>
          <cell r="P120">
            <v>978857</v>
          </cell>
          <cell r="Q120">
            <v>298501</v>
          </cell>
          <cell r="R120">
            <v>123274</v>
          </cell>
          <cell r="S120">
            <v>0</v>
          </cell>
          <cell r="T120">
            <v>2097262</v>
          </cell>
          <cell r="U120">
            <v>282152</v>
          </cell>
          <cell r="V120">
            <v>7351</v>
          </cell>
          <cell r="W120">
            <v>31010</v>
          </cell>
          <cell r="X120">
            <v>3310</v>
          </cell>
          <cell r="Y120">
            <v>0</v>
          </cell>
          <cell r="Z120">
            <v>0</v>
          </cell>
          <cell r="AA120">
            <v>0</v>
          </cell>
          <cell r="AB120">
            <v>3050</v>
          </cell>
          <cell r="AC120">
            <v>10668</v>
          </cell>
          <cell r="AD120">
            <v>217064</v>
          </cell>
          <cell r="AE120">
            <v>0</v>
          </cell>
          <cell r="AF120">
            <v>87000</v>
          </cell>
          <cell r="AG120">
            <v>118336</v>
          </cell>
          <cell r="AH120">
            <v>10860</v>
          </cell>
          <cell r="AI120">
            <v>331737</v>
          </cell>
          <cell r="AJ120">
            <v>1078651</v>
          </cell>
          <cell r="AK120">
            <v>1047350</v>
          </cell>
          <cell r="AL120">
            <v>0</v>
          </cell>
          <cell r="AM120">
            <v>0</v>
          </cell>
          <cell r="AN120">
            <v>59085</v>
          </cell>
          <cell r="AO120">
            <v>1271016</v>
          </cell>
          <cell r="AP120">
            <v>0</v>
          </cell>
          <cell r="AQ120">
            <v>101263177</v>
          </cell>
          <cell r="AR120">
            <v>1069885</v>
          </cell>
          <cell r="AS120">
            <v>317359</v>
          </cell>
          <cell r="AT120">
            <v>68074</v>
          </cell>
          <cell r="AU120">
            <v>0</v>
          </cell>
          <cell r="AV120">
            <v>0</v>
          </cell>
          <cell r="AW120">
            <v>80060</v>
          </cell>
          <cell r="AX120">
            <v>14039</v>
          </cell>
          <cell r="AY120">
            <v>1549417</v>
          </cell>
          <cell r="AZ120">
            <v>1248449</v>
          </cell>
          <cell r="BA120">
            <v>0</v>
          </cell>
          <cell r="BB120">
            <v>0</v>
          </cell>
          <cell r="BC120">
            <v>5000</v>
          </cell>
          <cell r="BD120">
            <v>1253449</v>
          </cell>
          <cell r="BE120">
            <v>390789</v>
          </cell>
          <cell r="BF120">
            <v>89358</v>
          </cell>
          <cell r="BG120">
            <v>86169</v>
          </cell>
          <cell r="BH120">
            <v>135775</v>
          </cell>
          <cell r="BI120">
            <v>46804</v>
          </cell>
          <cell r="BJ120">
            <v>23398</v>
          </cell>
          <cell r="BK120">
            <v>772293</v>
          </cell>
          <cell r="BL120">
            <v>607420</v>
          </cell>
          <cell r="BM120">
            <v>35257</v>
          </cell>
          <cell r="BN120">
            <v>303790</v>
          </cell>
          <cell r="BO120">
            <v>0</v>
          </cell>
          <cell r="BP120">
            <v>0</v>
          </cell>
          <cell r="BQ120">
            <v>299260</v>
          </cell>
          <cell r="BR120">
            <v>4150416</v>
          </cell>
          <cell r="BS120">
            <v>28891</v>
          </cell>
          <cell r="BT120">
            <v>18019</v>
          </cell>
          <cell r="BU120">
            <v>34459</v>
          </cell>
          <cell r="BV120">
            <v>114675</v>
          </cell>
          <cell r="BW120">
            <v>1686582</v>
          </cell>
          <cell r="BX120">
            <v>1513889</v>
          </cell>
          <cell r="BY120">
            <v>160</v>
          </cell>
          <cell r="BZ120">
            <v>115434</v>
          </cell>
          <cell r="CA120">
            <v>637109</v>
          </cell>
          <cell r="CB120">
            <v>8970104</v>
          </cell>
          <cell r="CC120">
            <v>1690455</v>
          </cell>
          <cell r="CD120">
            <v>622531</v>
          </cell>
          <cell r="CE120">
            <v>238681</v>
          </cell>
          <cell r="CF120">
            <v>17642</v>
          </cell>
          <cell r="CG120">
            <v>0</v>
          </cell>
          <cell r="CH120">
            <v>0</v>
          </cell>
          <cell r="CI120">
            <v>2569309</v>
          </cell>
          <cell r="CJ120">
            <v>11539413</v>
          </cell>
          <cell r="CK120">
            <v>112802590</v>
          </cell>
          <cell r="CM120">
            <v>10434674</v>
          </cell>
          <cell r="CN120">
            <v>233910</v>
          </cell>
          <cell r="CO120">
            <v>0</v>
          </cell>
          <cell r="CP120">
            <v>0</v>
          </cell>
          <cell r="CQ120">
            <v>0</v>
          </cell>
          <cell r="CR120">
            <v>0</v>
          </cell>
          <cell r="CS120">
            <v>177600</v>
          </cell>
          <cell r="CT120">
            <v>0</v>
          </cell>
          <cell r="CV120">
            <v>0</v>
          </cell>
          <cell r="CW120">
            <v>6697165</v>
          </cell>
          <cell r="CX120">
            <v>1608695</v>
          </cell>
          <cell r="CY120">
            <v>637109</v>
          </cell>
        </row>
        <row r="121">
          <cell r="A121">
            <v>870</v>
          </cell>
          <cell r="B121">
            <v>52084615</v>
          </cell>
          <cell r="C121">
            <v>2014971</v>
          </cell>
          <cell r="D121">
            <v>5262358</v>
          </cell>
          <cell r="E121">
            <v>512671</v>
          </cell>
          <cell r="F121">
            <v>1493976</v>
          </cell>
          <cell r="G121">
            <v>0</v>
          </cell>
          <cell r="H121">
            <v>0</v>
          </cell>
          <cell r="I121">
            <v>0</v>
          </cell>
          <cell r="J121">
            <v>0</v>
          </cell>
          <cell r="K121">
            <v>328193</v>
          </cell>
          <cell r="L121">
            <v>156461</v>
          </cell>
          <cell r="M121">
            <v>776225</v>
          </cell>
          <cell r="N121">
            <v>2523674</v>
          </cell>
          <cell r="O121">
            <v>1288558</v>
          </cell>
          <cell r="P121">
            <v>1365439</v>
          </cell>
          <cell r="Q121">
            <v>417708</v>
          </cell>
          <cell r="R121">
            <v>91066</v>
          </cell>
          <cell r="S121">
            <v>356920</v>
          </cell>
          <cell r="T121">
            <v>3210642</v>
          </cell>
          <cell r="U121">
            <v>38772</v>
          </cell>
          <cell r="V121">
            <v>0</v>
          </cell>
          <cell r="W121">
            <v>60535</v>
          </cell>
          <cell r="X121">
            <v>170204</v>
          </cell>
          <cell r="Y121">
            <v>0</v>
          </cell>
          <cell r="Z121">
            <v>329</v>
          </cell>
          <cell r="AA121">
            <v>0</v>
          </cell>
          <cell r="AB121">
            <v>0</v>
          </cell>
          <cell r="AC121">
            <v>3951</v>
          </cell>
          <cell r="AD121">
            <v>128551</v>
          </cell>
          <cell r="AE121">
            <v>26954</v>
          </cell>
          <cell r="AF121">
            <v>94700</v>
          </cell>
          <cell r="AG121">
            <v>0</v>
          </cell>
          <cell r="AH121">
            <v>0</v>
          </cell>
          <cell r="AI121">
            <v>43977</v>
          </cell>
          <cell r="AJ121">
            <v>458623</v>
          </cell>
          <cell r="AK121">
            <v>1295908</v>
          </cell>
          <cell r="AL121">
            <v>201185</v>
          </cell>
          <cell r="AM121">
            <v>0</v>
          </cell>
          <cell r="AN121">
            <v>126110</v>
          </cell>
          <cell r="AO121">
            <v>0</v>
          </cell>
          <cell r="AP121">
            <v>0</v>
          </cell>
          <cell r="AQ121">
            <v>74533276</v>
          </cell>
          <cell r="AR121">
            <v>1160596</v>
          </cell>
          <cell r="AS121">
            <v>193066</v>
          </cell>
          <cell r="AT121">
            <v>298440</v>
          </cell>
          <cell r="AU121">
            <v>0</v>
          </cell>
          <cell r="AV121">
            <v>0</v>
          </cell>
          <cell r="AW121">
            <v>113560</v>
          </cell>
          <cell r="AX121">
            <v>7000</v>
          </cell>
          <cell r="AY121">
            <v>1772662</v>
          </cell>
          <cell r="AZ121">
            <v>2859688</v>
          </cell>
          <cell r="BA121">
            <v>1618306</v>
          </cell>
          <cell r="BB121">
            <v>30947</v>
          </cell>
          <cell r="BC121">
            <v>0</v>
          </cell>
          <cell r="BD121">
            <v>4508941</v>
          </cell>
          <cell r="BE121">
            <v>488818</v>
          </cell>
          <cell r="BF121">
            <v>202556</v>
          </cell>
          <cell r="BG121">
            <v>25843</v>
          </cell>
          <cell r="BH121">
            <v>125091</v>
          </cell>
          <cell r="BI121">
            <v>36886</v>
          </cell>
          <cell r="BJ121">
            <v>304540</v>
          </cell>
          <cell r="BK121">
            <v>1183734</v>
          </cell>
          <cell r="BL121">
            <v>612309</v>
          </cell>
          <cell r="BM121">
            <v>128498</v>
          </cell>
          <cell r="BN121">
            <v>369191</v>
          </cell>
          <cell r="BO121">
            <v>0</v>
          </cell>
          <cell r="BP121">
            <v>0</v>
          </cell>
          <cell r="BQ121">
            <v>21200</v>
          </cell>
          <cell r="BR121">
            <v>2254058</v>
          </cell>
          <cell r="BS121">
            <v>42851</v>
          </cell>
          <cell r="BT121">
            <v>78490</v>
          </cell>
          <cell r="BU121">
            <v>81869</v>
          </cell>
          <cell r="BV121">
            <v>0</v>
          </cell>
          <cell r="BW121">
            <v>1297289</v>
          </cell>
          <cell r="BX121">
            <v>160310</v>
          </cell>
          <cell r="BY121">
            <v>43000</v>
          </cell>
          <cell r="BZ121">
            <v>31360</v>
          </cell>
          <cell r="CA121">
            <v>260808</v>
          </cell>
          <cell r="CB121">
            <v>10592512</v>
          </cell>
          <cell r="CC121">
            <v>2286345</v>
          </cell>
          <cell r="CD121">
            <v>2335839</v>
          </cell>
          <cell r="CE121">
            <v>42569</v>
          </cell>
          <cell r="CF121">
            <v>122252</v>
          </cell>
          <cell r="CG121">
            <v>20502</v>
          </cell>
          <cell r="CH121">
            <v>0</v>
          </cell>
          <cell r="CI121">
            <v>4807507</v>
          </cell>
          <cell r="CJ121">
            <v>15400019</v>
          </cell>
          <cell r="CK121">
            <v>89933295</v>
          </cell>
          <cell r="CM121">
            <v>5137816</v>
          </cell>
          <cell r="CN121">
            <v>40130</v>
          </cell>
          <cell r="CO121">
            <v>0</v>
          </cell>
          <cell r="CP121">
            <v>0</v>
          </cell>
          <cell r="CQ121">
            <v>0</v>
          </cell>
          <cell r="CR121">
            <v>0</v>
          </cell>
          <cell r="CS121">
            <v>153811</v>
          </cell>
          <cell r="CT121">
            <v>0</v>
          </cell>
          <cell r="CV121">
            <v>0</v>
          </cell>
          <cell r="CW121">
            <v>9990000</v>
          </cell>
          <cell r="CX121">
            <v>1299421</v>
          </cell>
          <cell r="CY121">
            <v>20863</v>
          </cell>
        </row>
        <row r="122">
          <cell r="A122">
            <v>871</v>
          </cell>
          <cell r="B122">
            <v>68139357</v>
          </cell>
          <cell r="C122">
            <v>2414513</v>
          </cell>
          <cell r="D122">
            <v>5516645</v>
          </cell>
          <cell r="E122">
            <v>1006797</v>
          </cell>
          <cell r="F122">
            <v>1719810</v>
          </cell>
          <cell r="G122">
            <v>538000</v>
          </cell>
          <cell r="H122">
            <v>0</v>
          </cell>
          <cell r="I122">
            <v>326683</v>
          </cell>
          <cell r="J122">
            <v>110730</v>
          </cell>
          <cell r="K122">
            <v>0</v>
          </cell>
          <cell r="L122">
            <v>722280</v>
          </cell>
          <cell r="M122">
            <v>134503</v>
          </cell>
          <cell r="N122">
            <v>1122850</v>
          </cell>
          <cell r="O122">
            <v>2120620</v>
          </cell>
          <cell r="P122">
            <v>747350</v>
          </cell>
          <cell r="Q122">
            <v>214970</v>
          </cell>
          <cell r="R122">
            <v>291956</v>
          </cell>
          <cell r="S122">
            <v>62700</v>
          </cell>
          <cell r="T122">
            <v>748610</v>
          </cell>
          <cell r="U122">
            <v>559520</v>
          </cell>
          <cell r="V122">
            <v>10731</v>
          </cell>
          <cell r="W122">
            <v>38000</v>
          </cell>
          <cell r="X122">
            <v>108880</v>
          </cell>
          <cell r="Y122">
            <v>0</v>
          </cell>
          <cell r="Z122">
            <v>0</v>
          </cell>
          <cell r="AA122">
            <v>0</v>
          </cell>
          <cell r="AB122">
            <v>0</v>
          </cell>
          <cell r="AC122">
            <v>0</v>
          </cell>
          <cell r="AD122">
            <v>209269</v>
          </cell>
          <cell r="AE122">
            <v>114490</v>
          </cell>
          <cell r="AF122">
            <v>2123</v>
          </cell>
          <cell r="AG122">
            <v>2809</v>
          </cell>
          <cell r="AH122">
            <v>20000</v>
          </cell>
          <cell r="AI122">
            <v>0</v>
          </cell>
          <cell r="AJ122">
            <v>25182</v>
          </cell>
          <cell r="AK122">
            <v>0</v>
          </cell>
          <cell r="AL122">
            <v>0</v>
          </cell>
          <cell r="AM122">
            <v>0</v>
          </cell>
          <cell r="AN122">
            <v>55484</v>
          </cell>
          <cell r="AO122">
            <v>1079678</v>
          </cell>
          <cell r="AP122">
            <v>0</v>
          </cell>
          <cell r="AQ122">
            <v>88164540</v>
          </cell>
          <cell r="AR122">
            <v>2414651</v>
          </cell>
          <cell r="AS122">
            <v>21600</v>
          </cell>
          <cell r="AT122">
            <v>159000</v>
          </cell>
          <cell r="AU122">
            <v>0</v>
          </cell>
          <cell r="AV122">
            <v>0</v>
          </cell>
          <cell r="AW122">
            <v>0</v>
          </cell>
          <cell r="AX122">
            <v>53659</v>
          </cell>
          <cell r="AY122">
            <v>2648910</v>
          </cell>
          <cell r="AZ122">
            <v>3032770</v>
          </cell>
          <cell r="BA122">
            <v>55480</v>
          </cell>
          <cell r="BB122">
            <v>0</v>
          </cell>
          <cell r="BC122">
            <v>0</v>
          </cell>
          <cell r="BD122">
            <v>3088250</v>
          </cell>
          <cell r="BE122">
            <v>1064552</v>
          </cell>
          <cell r="BF122">
            <v>40850</v>
          </cell>
          <cell r="BG122">
            <v>83874</v>
          </cell>
          <cell r="BH122">
            <v>329000</v>
          </cell>
          <cell r="BI122">
            <v>61550</v>
          </cell>
          <cell r="BJ122">
            <v>72691</v>
          </cell>
          <cell r="BK122">
            <v>1652517</v>
          </cell>
          <cell r="BL122">
            <v>679110</v>
          </cell>
          <cell r="BM122">
            <v>246031</v>
          </cell>
          <cell r="BN122">
            <v>486074</v>
          </cell>
          <cell r="BO122">
            <v>5700</v>
          </cell>
          <cell r="BP122">
            <v>0</v>
          </cell>
          <cell r="BQ122">
            <v>5200</v>
          </cell>
          <cell r="BR122">
            <v>3304297</v>
          </cell>
          <cell r="BS122">
            <v>234848</v>
          </cell>
          <cell r="BT122">
            <v>72691</v>
          </cell>
          <cell r="BU122">
            <v>269968</v>
          </cell>
          <cell r="BV122">
            <v>0</v>
          </cell>
          <cell r="BW122">
            <v>1939795</v>
          </cell>
          <cell r="BX122">
            <v>0</v>
          </cell>
          <cell r="BY122">
            <v>43990</v>
          </cell>
          <cell r="BZ122">
            <v>0</v>
          </cell>
          <cell r="CA122">
            <v>115062</v>
          </cell>
          <cell r="CB122">
            <v>11488146</v>
          </cell>
          <cell r="CC122">
            <v>1442604</v>
          </cell>
          <cell r="CD122">
            <v>1295549</v>
          </cell>
          <cell r="CE122">
            <v>98283</v>
          </cell>
          <cell r="CF122">
            <v>0</v>
          </cell>
          <cell r="CG122">
            <v>82006</v>
          </cell>
          <cell r="CH122">
            <v>0</v>
          </cell>
          <cell r="CI122">
            <v>2918442</v>
          </cell>
          <cell r="CJ122">
            <v>14406588</v>
          </cell>
          <cell r="CK122">
            <v>102571128</v>
          </cell>
          <cell r="CM122">
            <v>5581470</v>
          </cell>
          <cell r="CN122">
            <v>485070</v>
          </cell>
          <cell r="CO122">
            <v>0</v>
          </cell>
          <cell r="CP122">
            <v>0</v>
          </cell>
          <cell r="CQ122">
            <v>0</v>
          </cell>
          <cell r="CR122">
            <v>0</v>
          </cell>
          <cell r="CS122">
            <v>0</v>
          </cell>
          <cell r="CT122">
            <v>0</v>
          </cell>
          <cell r="CV122">
            <v>0</v>
          </cell>
          <cell r="CW122">
            <v>0</v>
          </cell>
          <cell r="CX122">
            <v>1088904</v>
          </cell>
          <cell r="CY122">
            <v>251739</v>
          </cell>
        </row>
        <row r="123">
          <cell r="A123">
            <v>872</v>
          </cell>
          <cell r="B123">
            <v>69408536</v>
          </cell>
          <cell r="C123">
            <v>2495861</v>
          </cell>
          <cell r="D123">
            <v>5517468</v>
          </cell>
          <cell r="E123">
            <v>0</v>
          </cell>
          <cell r="F123">
            <v>2605281</v>
          </cell>
          <cell r="G123">
            <v>0</v>
          </cell>
          <cell r="H123">
            <v>0</v>
          </cell>
          <cell r="I123">
            <v>216058</v>
          </cell>
          <cell r="J123">
            <v>303776</v>
          </cell>
          <cell r="K123">
            <v>0</v>
          </cell>
          <cell r="L123">
            <v>0</v>
          </cell>
          <cell r="M123">
            <v>0</v>
          </cell>
          <cell r="N123">
            <v>668486</v>
          </cell>
          <cell r="O123">
            <v>2707462</v>
          </cell>
          <cell r="P123">
            <v>659486</v>
          </cell>
          <cell r="Q123">
            <v>234944</v>
          </cell>
          <cell r="R123">
            <v>198816</v>
          </cell>
          <cell r="S123">
            <v>0</v>
          </cell>
          <cell r="T123">
            <v>4101711</v>
          </cell>
          <cell r="U123">
            <v>197492</v>
          </cell>
          <cell r="V123">
            <v>0</v>
          </cell>
          <cell r="W123">
            <v>22658</v>
          </cell>
          <cell r="X123">
            <v>219624</v>
          </cell>
          <cell r="Y123">
            <v>0</v>
          </cell>
          <cell r="Z123">
            <v>596506</v>
          </cell>
          <cell r="AA123">
            <v>0</v>
          </cell>
          <cell r="AB123">
            <v>0</v>
          </cell>
          <cell r="AC123">
            <v>0</v>
          </cell>
          <cell r="AD123">
            <v>83241</v>
          </cell>
          <cell r="AE123">
            <v>332188</v>
          </cell>
          <cell r="AF123">
            <v>785894</v>
          </cell>
          <cell r="AG123">
            <v>10351</v>
          </cell>
          <cell r="AH123">
            <v>5533</v>
          </cell>
          <cell r="AI123">
            <v>179726</v>
          </cell>
          <cell r="AJ123">
            <v>1636048</v>
          </cell>
          <cell r="AK123">
            <v>0</v>
          </cell>
          <cell r="AL123">
            <v>0</v>
          </cell>
          <cell r="AM123">
            <v>0</v>
          </cell>
          <cell r="AN123">
            <v>24950</v>
          </cell>
          <cell r="AO123">
            <v>0</v>
          </cell>
          <cell r="AP123">
            <v>0</v>
          </cell>
          <cell r="AQ123">
            <v>93212096</v>
          </cell>
          <cell r="AR123">
            <v>1650211</v>
          </cell>
          <cell r="AS123">
            <v>119323</v>
          </cell>
          <cell r="AT123">
            <v>339612</v>
          </cell>
          <cell r="AU123">
            <v>41212</v>
          </cell>
          <cell r="AV123">
            <v>159361</v>
          </cell>
          <cell r="AW123">
            <v>14363</v>
          </cell>
          <cell r="AX123">
            <v>10874</v>
          </cell>
          <cell r="AY123">
            <v>2334956</v>
          </cell>
          <cell r="AZ123">
            <v>468759</v>
          </cell>
          <cell r="BA123">
            <v>0</v>
          </cell>
          <cell r="BB123">
            <v>0</v>
          </cell>
          <cell r="BC123">
            <v>0</v>
          </cell>
          <cell r="BD123">
            <v>468759</v>
          </cell>
          <cell r="BE123">
            <v>385758</v>
          </cell>
          <cell r="BF123">
            <v>257831</v>
          </cell>
          <cell r="BG123">
            <v>0</v>
          </cell>
          <cell r="BH123">
            <v>291775</v>
          </cell>
          <cell r="BI123">
            <v>53966</v>
          </cell>
          <cell r="BJ123">
            <v>62949</v>
          </cell>
          <cell r="BK123">
            <v>1052279</v>
          </cell>
          <cell r="BL123">
            <v>1055007</v>
          </cell>
          <cell r="BM123">
            <v>517426</v>
          </cell>
          <cell r="BN123">
            <v>396097</v>
          </cell>
          <cell r="BO123">
            <v>80855</v>
          </cell>
          <cell r="BP123">
            <v>0</v>
          </cell>
          <cell r="BQ123">
            <v>183914</v>
          </cell>
          <cell r="BR123">
            <v>3944290</v>
          </cell>
          <cell r="BS123">
            <v>86334</v>
          </cell>
          <cell r="BT123">
            <v>40401</v>
          </cell>
          <cell r="BU123">
            <v>28782</v>
          </cell>
          <cell r="BV123">
            <v>0</v>
          </cell>
          <cell r="BW123">
            <v>1564778</v>
          </cell>
          <cell r="BX123">
            <v>991379</v>
          </cell>
          <cell r="BY123">
            <v>0</v>
          </cell>
          <cell r="BZ123">
            <v>54324</v>
          </cell>
          <cell r="CA123">
            <v>0</v>
          </cell>
          <cell r="CB123">
            <v>8855291</v>
          </cell>
          <cell r="CC123">
            <v>1255788</v>
          </cell>
          <cell r="CD123">
            <v>501421</v>
          </cell>
          <cell r="CE123">
            <v>5899</v>
          </cell>
          <cell r="CF123">
            <v>149993</v>
          </cell>
          <cell r="CG123">
            <v>43772</v>
          </cell>
          <cell r="CH123">
            <v>0</v>
          </cell>
          <cell r="CI123">
            <v>1956873</v>
          </cell>
          <cell r="CJ123">
            <v>10812164</v>
          </cell>
          <cell r="CK123">
            <v>104024260</v>
          </cell>
          <cell r="CM123">
            <v>7993247</v>
          </cell>
          <cell r="CN123">
            <v>312066</v>
          </cell>
          <cell r="CO123">
            <v>0</v>
          </cell>
          <cell r="CP123">
            <v>0</v>
          </cell>
          <cell r="CQ123">
            <v>0</v>
          </cell>
          <cell r="CR123">
            <v>0</v>
          </cell>
          <cell r="CS123">
            <v>241911</v>
          </cell>
          <cell r="CT123">
            <v>0</v>
          </cell>
          <cell r="CV123">
            <v>0</v>
          </cell>
          <cell r="CW123">
            <v>5534000</v>
          </cell>
          <cell r="CX123">
            <v>1761295</v>
          </cell>
          <cell r="CY123">
            <v>27461</v>
          </cell>
        </row>
        <row r="124">
          <cell r="A124">
            <v>873</v>
          </cell>
          <cell r="B124">
            <v>229909662</v>
          </cell>
          <cell r="C124">
            <v>9287012</v>
          </cell>
          <cell r="D124">
            <v>11710603</v>
          </cell>
          <cell r="E124">
            <v>0</v>
          </cell>
          <cell r="F124">
            <v>7431558</v>
          </cell>
          <cell r="G124">
            <v>0</v>
          </cell>
          <cell r="H124">
            <v>274000</v>
          </cell>
          <cell r="I124">
            <v>1392634</v>
          </cell>
          <cell r="J124">
            <v>569598</v>
          </cell>
          <cell r="K124">
            <v>0</v>
          </cell>
          <cell r="L124">
            <v>1584180</v>
          </cell>
          <cell r="M124">
            <v>541993</v>
          </cell>
          <cell r="N124">
            <v>1409166</v>
          </cell>
          <cell r="O124">
            <v>4562648</v>
          </cell>
          <cell r="P124">
            <v>2133683</v>
          </cell>
          <cell r="Q124">
            <v>2303625</v>
          </cell>
          <cell r="R124">
            <v>2275128</v>
          </cell>
          <cell r="S124">
            <v>0</v>
          </cell>
          <cell r="T124">
            <v>12430674</v>
          </cell>
          <cell r="U124">
            <v>0</v>
          </cell>
          <cell r="V124">
            <v>39303</v>
          </cell>
          <cell r="W124">
            <v>0</v>
          </cell>
          <cell r="X124">
            <v>0</v>
          </cell>
          <cell r="Y124">
            <v>0</v>
          </cell>
          <cell r="Z124">
            <v>0</v>
          </cell>
          <cell r="AA124">
            <v>12445</v>
          </cell>
          <cell r="AB124">
            <v>0</v>
          </cell>
          <cell r="AC124">
            <v>0</v>
          </cell>
          <cell r="AD124">
            <v>252043</v>
          </cell>
          <cell r="AE124">
            <v>123781</v>
          </cell>
          <cell r="AF124">
            <v>516082</v>
          </cell>
          <cell r="AG124">
            <v>112394</v>
          </cell>
          <cell r="AH124">
            <v>5220</v>
          </cell>
          <cell r="AI124">
            <v>1140845</v>
          </cell>
          <cell r="AJ124">
            <v>2799071</v>
          </cell>
          <cell r="AK124">
            <v>0</v>
          </cell>
          <cell r="AL124">
            <v>0</v>
          </cell>
          <cell r="AM124">
            <v>0</v>
          </cell>
          <cell r="AN124">
            <v>663956</v>
          </cell>
          <cell r="AO124">
            <v>1523045</v>
          </cell>
          <cell r="AP124">
            <v>0</v>
          </cell>
          <cell r="AQ124">
            <v>295004349</v>
          </cell>
          <cell r="AR124">
            <v>5204323</v>
          </cell>
          <cell r="AS124">
            <v>1025588</v>
          </cell>
          <cell r="AT124">
            <v>2100267</v>
          </cell>
          <cell r="AU124">
            <v>118622</v>
          </cell>
          <cell r="AV124">
            <v>508528</v>
          </cell>
          <cell r="AW124">
            <v>0</v>
          </cell>
          <cell r="AX124">
            <v>47233</v>
          </cell>
          <cell r="AY124">
            <v>9004561</v>
          </cell>
          <cell r="AZ124">
            <v>128000</v>
          </cell>
          <cell r="BA124">
            <v>0</v>
          </cell>
          <cell r="BB124">
            <v>0</v>
          </cell>
          <cell r="BC124">
            <v>17424</v>
          </cell>
          <cell r="BD124">
            <v>145424</v>
          </cell>
          <cell r="BE124">
            <v>1076340</v>
          </cell>
          <cell r="BF124">
            <v>763915</v>
          </cell>
          <cell r="BG124">
            <v>236847</v>
          </cell>
          <cell r="BH124">
            <v>99000</v>
          </cell>
          <cell r="BI124">
            <v>124711</v>
          </cell>
          <cell r="BJ124">
            <v>77417</v>
          </cell>
          <cell r="BK124">
            <v>2378230</v>
          </cell>
          <cell r="BL124">
            <v>2448583</v>
          </cell>
          <cell r="BM124">
            <v>1624921</v>
          </cell>
          <cell r="BN124">
            <v>724698</v>
          </cell>
          <cell r="BO124">
            <v>75852</v>
          </cell>
          <cell r="BP124">
            <v>0</v>
          </cell>
          <cell r="BQ124">
            <v>22586</v>
          </cell>
          <cell r="BR124">
            <v>17241851</v>
          </cell>
          <cell r="BS124">
            <v>520206</v>
          </cell>
          <cell r="BT124">
            <v>36484</v>
          </cell>
          <cell r="BU124">
            <v>33564</v>
          </cell>
          <cell r="BV124">
            <v>109692</v>
          </cell>
          <cell r="BW124">
            <v>5377674</v>
          </cell>
          <cell r="BX124">
            <v>7762366</v>
          </cell>
          <cell r="BY124">
            <v>0</v>
          </cell>
          <cell r="BZ124">
            <v>953808</v>
          </cell>
          <cell r="CA124">
            <v>227275</v>
          </cell>
          <cell r="CB124">
            <v>31445924</v>
          </cell>
          <cell r="CC124">
            <v>2358352</v>
          </cell>
          <cell r="CD124">
            <v>1584290</v>
          </cell>
          <cell r="CE124">
            <v>0</v>
          </cell>
          <cell r="CF124">
            <v>530210</v>
          </cell>
          <cell r="CG124">
            <v>108909</v>
          </cell>
          <cell r="CH124">
            <v>0</v>
          </cell>
          <cell r="CI124">
            <v>4581761</v>
          </cell>
          <cell r="CJ124">
            <v>36027685</v>
          </cell>
          <cell r="CK124">
            <v>331032034</v>
          </cell>
          <cell r="CM124">
            <v>12677113</v>
          </cell>
          <cell r="CN124">
            <v>0</v>
          </cell>
          <cell r="CO124">
            <v>0</v>
          </cell>
          <cell r="CP124">
            <v>0</v>
          </cell>
          <cell r="CQ124">
            <v>0</v>
          </cell>
          <cell r="CR124">
            <v>0</v>
          </cell>
          <cell r="CS124">
            <v>0</v>
          </cell>
          <cell r="CT124">
            <v>0</v>
          </cell>
          <cell r="CV124">
            <v>4402806</v>
          </cell>
          <cell r="CW124">
            <v>0</v>
          </cell>
          <cell r="CX124">
            <v>0</v>
          </cell>
          <cell r="CY124">
            <v>0</v>
          </cell>
        </row>
        <row r="125">
          <cell r="A125">
            <v>874</v>
          </cell>
          <cell r="B125">
            <v>91636698</v>
          </cell>
          <cell r="C125">
            <v>3487635</v>
          </cell>
          <cell r="D125">
            <v>7588139</v>
          </cell>
          <cell r="E125">
            <v>750064</v>
          </cell>
          <cell r="F125">
            <v>2819307</v>
          </cell>
          <cell r="G125">
            <v>0</v>
          </cell>
          <cell r="H125">
            <v>0</v>
          </cell>
          <cell r="I125">
            <v>126368</v>
          </cell>
          <cell r="J125">
            <v>552773</v>
          </cell>
          <cell r="K125">
            <v>1180749</v>
          </cell>
          <cell r="L125">
            <v>98094</v>
          </cell>
          <cell r="M125">
            <v>153973</v>
          </cell>
          <cell r="N125">
            <v>-143718</v>
          </cell>
          <cell r="O125">
            <v>4715105</v>
          </cell>
          <cell r="P125">
            <v>1876494</v>
          </cell>
          <cell r="Q125">
            <v>49402</v>
          </cell>
          <cell r="R125">
            <v>618316</v>
          </cell>
          <cell r="S125">
            <v>0</v>
          </cell>
          <cell r="T125">
            <v>5307028</v>
          </cell>
          <cell r="U125">
            <v>0</v>
          </cell>
          <cell r="V125">
            <v>15204</v>
          </cell>
          <cell r="W125">
            <v>0</v>
          </cell>
          <cell r="X125">
            <v>17809</v>
          </cell>
          <cell r="Y125">
            <v>0</v>
          </cell>
          <cell r="Z125">
            <v>0</v>
          </cell>
          <cell r="AA125">
            <v>0</v>
          </cell>
          <cell r="AB125">
            <v>0</v>
          </cell>
          <cell r="AC125">
            <v>0</v>
          </cell>
          <cell r="AD125">
            <v>143720</v>
          </cell>
          <cell r="AE125">
            <v>39250</v>
          </cell>
          <cell r="AF125">
            <v>0</v>
          </cell>
          <cell r="AG125">
            <v>135298</v>
          </cell>
          <cell r="AH125">
            <v>0</v>
          </cell>
          <cell r="AI125">
            <v>24317</v>
          </cell>
          <cell r="AJ125">
            <v>287176</v>
          </cell>
          <cell r="AK125">
            <v>11000</v>
          </cell>
          <cell r="AL125">
            <v>107000</v>
          </cell>
          <cell r="AM125">
            <v>0</v>
          </cell>
          <cell r="AN125">
            <v>235856</v>
          </cell>
          <cell r="AO125">
            <v>2106444</v>
          </cell>
          <cell r="AP125">
            <v>0</v>
          </cell>
          <cell r="AQ125">
            <v>123939501</v>
          </cell>
          <cell r="AR125">
            <v>2348564</v>
          </cell>
          <cell r="AS125">
            <v>746226</v>
          </cell>
          <cell r="AT125">
            <v>0</v>
          </cell>
          <cell r="AU125">
            <v>0</v>
          </cell>
          <cell r="AV125">
            <v>0</v>
          </cell>
          <cell r="AW125">
            <v>283208</v>
          </cell>
          <cell r="AX125">
            <v>11342</v>
          </cell>
          <cell r="AY125">
            <v>3389340</v>
          </cell>
          <cell r="AZ125">
            <v>1536236</v>
          </cell>
          <cell r="BA125">
            <v>889000</v>
          </cell>
          <cell r="BB125">
            <v>0</v>
          </cell>
          <cell r="BC125">
            <v>0</v>
          </cell>
          <cell r="BD125">
            <v>2425236</v>
          </cell>
          <cell r="BE125">
            <v>573612</v>
          </cell>
          <cell r="BF125">
            <v>86074</v>
          </cell>
          <cell r="BG125">
            <v>747953</v>
          </cell>
          <cell r="BH125">
            <v>105000</v>
          </cell>
          <cell r="BI125">
            <v>1139070</v>
          </cell>
          <cell r="BJ125">
            <v>126085</v>
          </cell>
          <cell r="BK125">
            <v>2777794</v>
          </cell>
          <cell r="BL125">
            <v>1682210</v>
          </cell>
          <cell r="BM125">
            <v>0</v>
          </cell>
          <cell r="BN125">
            <v>663326</v>
          </cell>
          <cell r="BO125">
            <v>0</v>
          </cell>
          <cell r="BP125">
            <v>0</v>
          </cell>
          <cell r="BQ125">
            <v>0</v>
          </cell>
          <cell r="BR125">
            <v>3897338</v>
          </cell>
          <cell r="BS125">
            <v>0</v>
          </cell>
          <cell r="BT125">
            <v>5605</v>
          </cell>
          <cell r="BU125">
            <v>160899</v>
          </cell>
          <cell r="BV125">
            <v>251437</v>
          </cell>
          <cell r="BW125">
            <v>1729610</v>
          </cell>
          <cell r="BX125">
            <v>1051761</v>
          </cell>
          <cell r="BY125">
            <v>0</v>
          </cell>
          <cell r="BZ125">
            <v>34700</v>
          </cell>
          <cell r="CA125">
            <v>10224</v>
          </cell>
          <cell r="CB125">
            <v>14182142</v>
          </cell>
          <cell r="CC125">
            <v>1588030</v>
          </cell>
          <cell r="CD125">
            <v>5047983</v>
          </cell>
          <cell r="CE125">
            <v>0</v>
          </cell>
          <cell r="CF125">
            <v>114802</v>
          </cell>
          <cell r="CG125">
            <v>44216</v>
          </cell>
          <cell r="CH125">
            <v>0</v>
          </cell>
          <cell r="CI125">
            <v>6795031</v>
          </cell>
          <cell r="CJ125">
            <v>20977173</v>
          </cell>
          <cell r="CK125">
            <v>144916674</v>
          </cell>
          <cell r="CM125">
            <v>9071002</v>
          </cell>
          <cell r="CN125">
            <v>319151</v>
          </cell>
          <cell r="CO125">
            <v>0</v>
          </cell>
          <cell r="CP125">
            <v>0</v>
          </cell>
          <cell r="CQ125">
            <v>0</v>
          </cell>
          <cell r="CR125">
            <v>0</v>
          </cell>
          <cell r="CS125">
            <v>476088</v>
          </cell>
          <cell r="CT125">
            <v>0</v>
          </cell>
          <cell r="CV125">
            <v>0</v>
          </cell>
          <cell r="CW125">
            <v>0</v>
          </cell>
          <cell r="CX125">
            <v>2106444</v>
          </cell>
          <cell r="CY125">
            <v>29000</v>
          </cell>
        </row>
        <row r="126">
          <cell r="A126">
            <v>875</v>
          </cell>
          <cell r="B126">
            <v>304990965</v>
          </cell>
          <cell r="C126">
            <v>12365443</v>
          </cell>
          <cell r="D126">
            <v>19350747</v>
          </cell>
          <cell r="E126">
            <v>1842051</v>
          </cell>
          <cell r="F126">
            <v>12946102</v>
          </cell>
          <cell r="G126">
            <v>0</v>
          </cell>
          <cell r="H126">
            <v>26685</v>
          </cell>
          <cell r="I126">
            <v>0</v>
          </cell>
          <cell r="J126">
            <v>0</v>
          </cell>
          <cell r="K126">
            <v>6460450</v>
          </cell>
          <cell r="L126">
            <v>1301954</v>
          </cell>
          <cell r="M126">
            <v>393756</v>
          </cell>
          <cell r="N126">
            <v>912728</v>
          </cell>
          <cell r="O126">
            <v>7762158</v>
          </cell>
          <cell r="P126">
            <v>174207</v>
          </cell>
          <cell r="Q126">
            <v>1218638</v>
          </cell>
          <cell r="R126">
            <v>1213428</v>
          </cell>
          <cell r="S126">
            <v>0</v>
          </cell>
          <cell r="T126">
            <v>14787342</v>
          </cell>
          <cell r="U126">
            <v>0</v>
          </cell>
          <cell r="V126">
            <v>63760</v>
          </cell>
          <cell r="W126">
            <v>0</v>
          </cell>
          <cell r="X126">
            <v>148592</v>
          </cell>
          <cell r="Y126">
            <v>4039425</v>
          </cell>
          <cell r="Z126">
            <v>1844176</v>
          </cell>
          <cell r="AA126">
            <v>0</v>
          </cell>
          <cell r="AB126">
            <v>0</v>
          </cell>
          <cell r="AC126">
            <v>31969</v>
          </cell>
          <cell r="AD126">
            <v>444091</v>
          </cell>
          <cell r="AE126">
            <v>211810</v>
          </cell>
          <cell r="AF126">
            <v>3935939</v>
          </cell>
          <cell r="AG126">
            <v>348822</v>
          </cell>
          <cell r="AH126">
            <v>5359</v>
          </cell>
          <cell r="AI126">
            <v>1490737</v>
          </cell>
          <cell r="AJ126">
            <v>2227088</v>
          </cell>
          <cell r="AK126">
            <v>0</v>
          </cell>
          <cell r="AL126">
            <v>0</v>
          </cell>
          <cell r="AM126">
            <v>0</v>
          </cell>
          <cell r="AN126">
            <v>483248</v>
          </cell>
          <cell r="AO126">
            <v>3742090</v>
          </cell>
          <cell r="AP126">
            <v>0</v>
          </cell>
          <cell r="AQ126">
            <v>404763760</v>
          </cell>
          <cell r="AR126">
            <v>8817255</v>
          </cell>
          <cell r="AS126">
            <v>1662423</v>
          </cell>
          <cell r="AT126">
            <v>3492693</v>
          </cell>
          <cell r="AU126">
            <v>1438529</v>
          </cell>
          <cell r="AV126">
            <v>630913</v>
          </cell>
          <cell r="AW126">
            <v>315833</v>
          </cell>
          <cell r="AX126">
            <v>173321</v>
          </cell>
          <cell r="AY126">
            <v>16530967</v>
          </cell>
          <cell r="AZ126">
            <v>2705365</v>
          </cell>
          <cell r="BA126">
            <v>0</v>
          </cell>
          <cell r="BB126">
            <v>155294</v>
          </cell>
          <cell r="BC126">
            <v>0</v>
          </cell>
          <cell r="BD126">
            <v>2860659</v>
          </cell>
          <cell r="BE126">
            <v>1383373</v>
          </cell>
          <cell r="BF126">
            <v>1422690</v>
          </cell>
          <cell r="BG126">
            <v>115547</v>
          </cell>
          <cell r="BH126">
            <v>475162</v>
          </cell>
          <cell r="BI126">
            <v>264861</v>
          </cell>
          <cell r="BJ126">
            <v>471639</v>
          </cell>
          <cell r="BK126">
            <v>4133272</v>
          </cell>
          <cell r="BL126">
            <v>4532211</v>
          </cell>
          <cell r="BM126">
            <v>3199511</v>
          </cell>
          <cell r="BN126">
            <v>931378</v>
          </cell>
          <cell r="BO126">
            <v>346642</v>
          </cell>
          <cell r="BP126">
            <v>346642</v>
          </cell>
          <cell r="BQ126">
            <v>2019647</v>
          </cell>
          <cell r="BR126">
            <v>24767324</v>
          </cell>
          <cell r="BS126">
            <v>287047</v>
          </cell>
          <cell r="BT126">
            <v>3112</v>
          </cell>
          <cell r="BU126">
            <v>0</v>
          </cell>
          <cell r="BV126">
            <v>261370</v>
          </cell>
          <cell r="BW126">
            <v>7211280</v>
          </cell>
          <cell r="BX126">
            <v>7952802</v>
          </cell>
          <cell r="BY126">
            <v>321268</v>
          </cell>
          <cell r="BZ126">
            <v>1886625</v>
          </cell>
          <cell r="CA126">
            <v>0</v>
          </cell>
          <cell r="CB126">
            <v>52824433</v>
          </cell>
          <cell r="CC126">
            <v>3811717</v>
          </cell>
          <cell r="CD126">
            <v>4085644</v>
          </cell>
          <cell r="CE126">
            <v>789872</v>
          </cell>
          <cell r="CF126">
            <v>436003</v>
          </cell>
          <cell r="CG126">
            <v>6139</v>
          </cell>
          <cell r="CH126">
            <v>0</v>
          </cell>
          <cell r="CI126">
            <v>9129375</v>
          </cell>
          <cell r="CJ126">
            <v>61953808</v>
          </cell>
          <cell r="CK126">
            <v>466717568</v>
          </cell>
          <cell r="CM126">
            <v>25253433</v>
          </cell>
          <cell r="CN126">
            <v>1556095</v>
          </cell>
          <cell r="CO126">
            <v>0</v>
          </cell>
          <cell r="CP126">
            <v>0</v>
          </cell>
          <cell r="CQ126">
            <v>312150</v>
          </cell>
          <cell r="CR126">
            <v>0</v>
          </cell>
          <cell r="CS126">
            <v>710493</v>
          </cell>
          <cell r="CT126">
            <v>687030</v>
          </cell>
          <cell r="CV126">
            <v>0</v>
          </cell>
          <cell r="CW126">
            <v>11650333</v>
          </cell>
          <cell r="CX126">
            <v>6495975</v>
          </cell>
          <cell r="CY126">
            <v>2407500</v>
          </cell>
        </row>
        <row r="127">
          <cell r="A127">
            <v>876</v>
          </cell>
          <cell r="B127">
            <v>60825232</v>
          </cell>
          <cell r="C127">
            <v>2321039</v>
          </cell>
          <cell r="D127">
            <v>4445217</v>
          </cell>
          <cell r="E127">
            <v>2130842</v>
          </cell>
          <cell r="F127">
            <v>2368177</v>
          </cell>
          <cell r="G127">
            <v>0</v>
          </cell>
          <cell r="H127">
            <v>0</v>
          </cell>
          <cell r="I127">
            <v>396610</v>
          </cell>
          <cell r="J127">
            <v>725084</v>
          </cell>
          <cell r="K127">
            <v>145615</v>
          </cell>
          <cell r="L127">
            <v>0</v>
          </cell>
          <cell r="M127">
            <v>147760</v>
          </cell>
          <cell r="N127">
            <v>950990</v>
          </cell>
          <cell r="O127">
            <v>1470540</v>
          </cell>
          <cell r="P127">
            <v>676850</v>
          </cell>
          <cell r="Q127">
            <v>17590</v>
          </cell>
          <cell r="R127">
            <v>166850</v>
          </cell>
          <cell r="S127">
            <v>0</v>
          </cell>
          <cell r="T127">
            <v>2916789</v>
          </cell>
          <cell r="U127">
            <v>0</v>
          </cell>
          <cell r="V127">
            <v>10820</v>
          </cell>
          <cell r="W127">
            <v>0</v>
          </cell>
          <cell r="X127">
            <v>0</v>
          </cell>
          <cell r="Y127">
            <v>0</v>
          </cell>
          <cell r="Z127">
            <v>0</v>
          </cell>
          <cell r="AA127">
            <v>0</v>
          </cell>
          <cell r="AB127">
            <v>0</v>
          </cell>
          <cell r="AC127">
            <v>0</v>
          </cell>
          <cell r="AD127">
            <v>130370</v>
          </cell>
          <cell r="AE127">
            <v>56620</v>
          </cell>
          <cell r="AF127">
            <v>274310</v>
          </cell>
          <cell r="AG127">
            <v>61960</v>
          </cell>
          <cell r="AH127">
            <v>0</v>
          </cell>
          <cell r="AI127">
            <v>215240</v>
          </cell>
          <cell r="AJ127">
            <v>2687309</v>
          </cell>
          <cell r="AK127">
            <v>0</v>
          </cell>
          <cell r="AL127">
            <v>623602</v>
          </cell>
          <cell r="AM127">
            <v>0</v>
          </cell>
          <cell r="AN127">
            <v>81689</v>
          </cell>
          <cell r="AO127">
            <v>1975546</v>
          </cell>
          <cell r="AP127">
            <v>0</v>
          </cell>
          <cell r="AQ127">
            <v>85822651</v>
          </cell>
          <cell r="AR127">
            <v>1411070</v>
          </cell>
          <cell r="AS127">
            <v>174580</v>
          </cell>
          <cell r="AT127">
            <v>534950</v>
          </cell>
          <cell r="AU127">
            <v>0</v>
          </cell>
          <cell r="AV127">
            <v>65190</v>
          </cell>
          <cell r="AW127">
            <v>42160</v>
          </cell>
          <cell r="AX127">
            <v>0</v>
          </cell>
          <cell r="AY127">
            <v>2227950</v>
          </cell>
          <cell r="AZ127">
            <v>162023</v>
          </cell>
          <cell r="BA127">
            <v>278689</v>
          </cell>
          <cell r="BB127">
            <v>0</v>
          </cell>
          <cell r="BC127">
            <v>0</v>
          </cell>
          <cell r="BD127">
            <v>440712</v>
          </cell>
          <cell r="BE127">
            <v>557360</v>
          </cell>
          <cell r="BF127">
            <v>165790</v>
          </cell>
          <cell r="BG127">
            <v>9950</v>
          </cell>
          <cell r="BH127">
            <v>7300</v>
          </cell>
          <cell r="BI127">
            <v>52180</v>
          </cell>
          <cell r="BJ127">
            <v>106960</v>
          </cell>
          <cell r="BK127">
            <v>899540</v>
          </cell>
          <cell r="BL127">
            <v>791820</v>
          </cell>
          <cell r="BM127">
            <v>255900</v>
          </cell>
          <cell r="BN127">
            <v>344570</v>
          </cell>
          <cell r="BO127">
            <v>0</v>
          </cell>
          <cell r="BP127">
            <v>0</v>
          </cell>
          <cell r="BQ127">
            <v>25000</v>
          </cell>
          <cell r="BR127">
            <v>2320665</v>
          </cell>
          <cell r="BS127">
            <v>52510</v>
          </cell>
          <cell r="BT127">
            <v>186565</v>
          </cell>
          <cell r="BU127">
            <v>50000</v>
          </cell>
          <cell r="BV127">
            <v>0</v>
          </cell>
          <cell r="BW127">
            <v>979680</v>
          </cell>
          <cell r="BX127">
            <v>242380</v>
          </cell>
          <cell r="BY127">
            <v>184060</v>
          </cell>
          <cell r="BZ127">
            <v>0</v>
          </cell>
          <cell r="CA127">
            <v>0</v>
          </cell>
          <cell r="CB127">
            <v>6680687</v>
          </cell>
          <cell r="CC127">
            <v>955510</v>
          </cell>
          <cell r="CD127">
            <v>1157113</v>
          </cell>
          <cell r="CE127">
            <v>39130</v>
          </cell>
          <cell r="CF127">
            <v>38750</v>
          </cell>
          <cell r="CG127">
            <v>1045430</v>
          </cell>
          <cell r="CH127">
            <v>0</v>
          </cell>
          <cell r="CI127">
            <v>3235933</v>
          </cell>
          <cell r="CJ127">
            <v>9916620</v>
          </cell>
          <cell r="CK127">
            <v>95739271</v>
          </cell>
          <cell r="CM127">
            <v>1120433</v>
          </cell>
          <cell r="CN127">
            <v>371024</v>
          </cell>
          <cell r="CO127">
            <v>0</v>
          </cell>
          <cell r="CP127">
            <v>55654</v>
          </cell>
          <cell r="CQ127">
            <v>0</v>
          </cell>
          <cell r="CR127">
            <v>0</v>
          </cell>
          <cell r="CS127">
            <v>166960</v>
          </cell>
          <cell r="CT127">
            <v>0</v>
          </cell>
          <cell r="CV127">
            <v>0</v>
          </cell>
          <cell r="CW127">
            <v>1583004</v>
          </cell>
          <cell r="CX127">
            <v>1233791</v>
          </cell>
          <cell r="CY127">
            <v>379475</v>
          </cell>
        </row>
        <row r="128">
          <cell r="A128">
            <v>877</v>
          </cell>
          <cell r="B128">
            <v>93983195</v>
          </cell>
          <cell r="C128">
            <v>3559652</v>
          </cell>
          <cell r="D128">
            <v>5550034</v>
          </cell>
          <cell r="E128">
            <v>0</v>
          </cell>
          <cell r="F128">
            <v>0</v>
          </cell>
          <cell r="G128">
            <v>0</v>
          </cell>
          <cell r="H128">
            <v>0</v>
          </cell>
          <cell r="I128">
            <v>899778</v>
          </cell>
          <cell r="J128">
            <v>118876</v>
          </cell>
          <cell r="K128">
            <v>594904</v>
          </cell>
          <cell r="L128">
            <v>0</v>
          </cell>
          <cell r="M128">
            <v>34530</v>
          </cell>
          <cell r="N128">
            <v>594432</v>
          </cell>
          <cell r="O128">
            <v>1392827</v>
          </cell>
          <cell r="P128">
            <v>390295</v>
          </cell>
          <cell r="Q128">
            <v>274555</v>
          </cell>
          <cell r="R128">
            <v>91561</v>
          </cell>
          <cell r="S128">
            <v>0</v>
          </cell>
          <cell r="T128">
            <v>2346655</v>
          </cell>
          <cell r="U128">
            <v>469935</v>
          </cell>
          <cell r="V128">
            <v>21680</v>
          </cell>
          <cell r="W128">
            <v>30500</v>
          </cell>
          <cell r="X128">
            <v>61000</v>
          </cell>
          <cell r="Y128">
            <v>0</v>
          </cell>
          <cell r="Z128">
            <v>8862</v>
          </cell>
          <cell r="AA128">
            <v>348809</v>
          </cell>
          <cell r="AB128">
            <v>15300</v>
          </cell>
          <cell r="AC128">
            <v>0</v>
          </cell>
          <cell r="AD128">
            <v>205966</v>
          </cell>
          <cell r="AE128">
            <v>160547</v>
          </cell>
          <cell r="AF128">
            <v>102067</v>
          </cell>
          <cell r="AG128">
            <v>77469</v>
          </cell>
          <cell r="AH128">
            <v>3152</v>
          </cell>
          <cell r="AI128">
            <v>457241</v>
          </cell>
          <cell r="AJ128">
            <v>208399</v>
          </cell>
          <cell r="AK128">
            <v>0</v>
          </cell>
          <cell r="AL128">
            <v>0</v>
          </cell>
          <cell r="AM128">
            <v>0</v>
          </cell>
          <cell r="AN128">
            <v>3702405</v>
          </cell>
          <cell r="AO128">
            <v>2678487</v>
          </cell>
          <cell r="AP128">
            <v>0</v>
          </cell>
          <cell r="AQ128">
            <v>118383113</v>
          </cell>
          <cell r="AR128">
            <v>1945002</v>
          </cell>
          <cell r="AS128">
            <v>107183</v>
          </cell>
          <cell r="AT128">
            <v>848485</v>
          </cell>
          <cell r="AU128">
            <v>0</v>
          </cell>
          <cell r="AV128">
            <v>0</v>
          </cell>
          <cell r="AW128">
            <v>0</v>
          </cell>
          <cell r="AX128">
            <v>20040</v>
          </cell>
          <cell r="AY128">
            <v>2920710</v>
          </cell>
          <cell r="AZ128">
            <v>2162299</v>
          </cell>
          <cell r="BA128">
            <v>0</v>
          </cell>
          <cell r="BB128">
            <v>0</v>
          </cell>
          <cell r="BC128">
            <v>2400</v>
          </cell>
          <cell r="BD128">
            <v>2164699</v>
          </cell>
          <cell r="BE128">
            <v>555571</v>
          </cell>
          <cell r="BF128">
            <v>345302</v>
          </cell>
          <cell r="BG128">
            <v>64437</v>
          </cell>
          <cell r="BH128">
            <v>0</v>
          </cell>
          <cell r="BI128">
            <v>63176</v>
          </cell>
          <cell r="BJ128">
            <v>142210</v>
          </cell>
          <cell r="BK128">
            <v>1170696</v>
          </cell>
          <cell r="BL128">
            <v>1045766</v>
          </cell>
          <cell r="BM128">
            <v>265769</v>
          </cell>
          <cell r="BN128">
            <v>382730</v>
          </cell>
          <cell r="BO128">
            <v>0</v>
          </cell>
          <cell r="BP128">
            <v>5953</v>
          </cell>
          <cell r="BQ128">
            <v>175445</v>
          </cell>
          <cell r="BR128">
            <v>3917257</v>
          </cell>
          <cell r="BS128">
            <v>115630</v>
          </cell>
          <cell r="BT128">
            <v>11057</v>
          </cell>
          <cell r="BU128">
            <v>27728</v>
          </cell>
          <cell r="BV128">
            <v>0</v>
          </cell>
          <cell r="BW128">
            <v>1822146</v>
          </cell>
          <cell r="BX128">
            <v>630313</v>
          </cell>
          <cell r="BY128">
            <v>57260</v>
          </cell>
          <cell r="BZ128">
            <v>423226</v>
          </cell>
          <cell r="CA128">
            <v>490109</v>
          </cell>
          <cell r="CB128">
            <v>11709237</v>
          </cell>
          <cell r="CC128">
            <v>1085239</v>
          </cell>
          <cell r="CD128">
            <v>1717144</v>
          </cell>
          <cell r="CE128">
            <v>227986</v>
          </cell>
          <cell r="CF128">
            <v>226428</v>
          </cell>
          <cell r="CG128">
            <v>5000</v>
          </cell>
          <cell r="CH128">
            <v>0</v>
          </cell>
          <cell r="CI128">
            <v>3261797</v>
          </cell>
          <cell r="CJ128">
            <v>14971034</v>
          </cell>
          <cell r="CK128">
            <v>133354147</v>
          </cell>
          <cell r="CM128">
            <v>5364358</v>
          </cell>
          <cell r="CN128">
            <v>296068</v>
          </cell>
          <cell r="CO128">
            <v>75310</v>
          </cell>
          <cell r="CP128">
            <v>0</v>
          </cell>
          <cell r="CQ128">
            <v>0</v>
          </cell>
          <cell r="CR128">
            <v>0</v>
          </cell>
          <cell r="CS128">
            <v>67670</v>
          </cell>
          <cell r="CT128">
            <v>0</v>
          </cell>
          <cell r="CV128">
            <v>0</v>
          </cell>
          <cell r="CW128">
            <v>5151000</v>
          </cell>
          <cell r="CX128">
            <v>2320444</v>
          </cell>
          <cell r="CY128">
            <v>37238</v>
          </cell>
        </row>
        <row r="129">
          <cell r="A129">
            <v>878</v>
          </cell>
          <cell r="B129">
            <v>281533789</v>
          </cell>
          <cell r="C129">
            <v>11718878</v>
          </cell>
          <cell r="D129">
            <v>20235000</v>
          </cell>
          <cell r="E129">
            <v>0</v>
          </cell>
          <cell r="F129">
            <v>11040000</v>
          </cell>
          <cell r="G129">
            <v>0</v>
          </cell>
          <cell r="H129">
            <v>0</v>
          </cell>
          <cell r="I129">
            <v>1807000</v>
          </cell>
          <cell r="J129">
            <v>267000</v>
          </cell>
          <cell r="K129">
            <v>0</v>
          </cell>
          <cell r="L129">
            <v>1639000</v>
          </cell>
          <cell r="M129">
            <v>1727000</v>
          </cell>
          <cell r="N129">
            <v>1318000</v>
          </cell>
          <cell r="O129">
            <v>4718000</v>
          </cell>
          <cell r="P129">
            <v>1597000</v>
          </cell>
          <cell r="Q129">
            <v>399000</v>
          </cell>
          <cell r="R129">
            <v>2940000</v>
          </cell>
          <cell r="S129">
            <v>0</v>
          </cell>
          <cell r="T129">
            <v>16600000</v>
          </cell>
          <cell r="U129">
            <v>374000</v>
          </cell>
          <cell r="V129">
            <v>0</v>
          </cell>
          <cell r="W129">
            <v>0</v>
          </cell>
          <cell r="X129">
            <v>33000</v>
          </cell>
          <cell r="Y129">
            <v>1000</v>
          </cell>
          <cell r="Z129">
            <v>0</v>
          </cell>
          <cell r="AA129">
            <v>0</v>
          </cell>
          <cell r="AB129">
            <v>396000</v>
          </cell>
          <cell r="AC129">
            <v>0</v>
          </cell>
          <cell r="AD129">
            <v>0</v>
          </cell>
          <cell r="AE129">
            <v>182000</v>
          </cell>
          <cell r="AF129">
            <v>1152000</v>
          </cell>
          <cell r="AG129">
            <v>275000</v>
          </cell>
          <cell r="AH129">
            <v>10000</v>
          </cell>
          <cell r="AI129">
            <v>828000</v>
          </cell>
          <cell r="AJ129">
            <v>1521000</v>
          </cell>
          <cell r="AK129">
            <v>0</v>
          </cell>
          <cell r="AL129">
            <v>0</v>
          </cell>
          <cell r="AM129">
            <v>0</v>
          </cell>
          <cell r="AN129">
            <v>0</v>
          </cell>
          <cell r="AO129">
            <v>1866000</v>
          </cell>
          <cell r="AP129">
            <v>0</v>
          </cell>
          <cell r="AQ129">
            <v>364177667</v>
          </cell>
          <cell r="AR129">
            <v>5956000</v>
          </cell>
          <cell r="AS129">
            <v>2631000</v>
          </cell>
          <cell r="AT129">
            <v>3944000</v>
          </cell>
          <cell r="AU129">
            <v>1196000</v>
          </cell>
          <cell r="AV129">
            <v>147000</v>
          </cell>
          <cell r="AW129">
            <v>0</v>
          </cell>
          <cell r="AX129">
            <v>0</v>
          </cell>
          <cell r="AY129">
            <v>13874000</v>
          </cell>
          <cell r="AZ129">
            <v>6992000</v>
          </cell>
          <cell r="BA129">
            <v>0</v>
          </cell>
          <cell r="BB129">
            <v>460000</v>
          </cell>
          <cell r="BC129">
            <v>10000</v>
          </cell>
          <cell r="BD129">
            <v>7462000</v>
          </cell>
          <cell r="BE129">
            <v>1537000</v>
          </cell>
          <cell r="BF129">
            <v>747000</v>
          </cell>
          <cell r="BG129">
            <v>143000</v>
          </cell>
          <cell r="BH129">
            <v>0</v>
          </cell>
          <cell r="BI129">
            <v>158000</v>
          </cell>
          <cell r="BJ129">
            <v>0</v>
          </cell>
          <cell r="BK129">
            <v>2585000</v>
          </cell>
          <cell r="BL129">
            <v>2820000</v>
          </cell>
          <cell r="BM129">
            <v>4238000</v>
          </cell>
          <cell r="BN129">
            <v>835000</v>
          </cell>
          <cell r="BO129">
            <v>1040000</v>
          </cell>
          <cell r="BP129">
            <v>0</v>
          </cell>
          <cell r="BQ129">
            <v>1053000</v>
          </cell>
          <cell r="BR129">
            <v>31005000</v>
          </cell>
          <cell r="BS129">
            <v>1568000</v>
          </cell>
          <cell r="BT129">
            <v>26000</v>
          </cell>
          <cell r="BU129">
            <v>0</v>
          </cell>
          <cell r="BV129">
            <v>289000</v>
          </cell>
          <cell r="BW129">
            <v>1104000</v>
          </cell>
          <cell r="BX129">
            <v>18617000</v>
          </cell>
          <cell r="BY129">
            <v>0</v>
          </cell>
          <cell r="BZ129">
            <v>2235000</v>
          </cell>
          <cell r="CA129">
            <v>0</v>
          </cell>
          <cell r="CB129">
            <v>57746000</v>
          </cell>
          <cell r="CC129">
            <v>5082000</v>
          </cell>
          <cell r="CD129">
            <v>6608000</v>
          </cell>
          <cell r="CE129">
            <v>209000</v>
          </cell>
          <cell r="CF129">
            <v>393000</v>
          </cell>
          <cell r="CG129">
            <v>5000</v>
          </cell>
          <cell r="CH129">
            <v>0</v>
          </cell>
          <cell r="CI129">
            <v>12297000</v>
          </cell>
          <cell r="CJ129">
            <v>70043000</v>
          </cell>
          <cell r="CK129">
            <v>434220667</v>
          </cell>
          <cell r="CM129">
            <v>19466398</v>
          </cell>
          <cell r="CN129">
            <v>1421000</v>
          </cell>
          <cell r="CO129">
            <v>93000</v>
          </cell>
          <cell r="CP129">
            <v>0</v>
          </cell>
          <cell r="CQ129">
            <v>0</v>
          </cell>
          <cell r="CR129">
            <v>0</v>
          </cell>
          <cell r="CS129">
            <v>1762000</v>
          </cell>
          <cell r="CT129">
            <v>0</v>
          </cell>
          <cell r="CV129">
            <v>0</v>
          </cell>
          <cell r="CW129">
            <v>0</v>
          </cell>
          <cell r="CX129">
            <v>12310000</v>
          </cell>
          <cell r="CY129">
            <v>3321000</v>
          </cell>
        </row>
        <row r="130">
          <cell r="A130">
            <v>879</v>
          </cell>
          <cell r="B130">
            <v>120168324</v>
          </cell>
          <cell r="C130">
            <v>4458573</v>
          </cell>
          <cell r="D130">
            <v>11070350</v>
          </cell>
          <cell r="E130">
            <v>0</v>
          </cell>
          <cell r="F130">
            <v>4699621</v>
          </cell>
          <cell r="G130">
            <v>427000</v>
          </cell>
          <cell r="H130">
            <v>0</v>
          </cell>
          <cell r="I130">
            <v>1525041</v>
          </cell>
          <cell r="J130">
            <v>1558718</v>
          </cell>
          <cell r="K130">
            <v>17424</v>
          </cell>
          <cell r="L130">
            <v>0</v>
          </cell>
          <cell r="M130">
            <v>310316</v>
          </cell>
          <cell r="N130">
            <v>287408</v>
          </cell>
          <cell r="O130">
            <v>1614565</v>
          </cell>
          <cell r="P130">
            <v>1017641</v>
          </cell>
          <cell r="Q130">
            <v>61506</v>
          </cell>
          <cell r="R130">
            <v>196020</v>
          </cell>
          <cell r="S130">
            <v>0</v>
          </cell>
          <cell r="T130">
            <v>8356707</v>
          </cell>
          <cell r="U130">
            <v>1243381</v>
          </cell>
          <cell r="V130">
            <v>74178</v>
          </cell>
          <cell r="W130">
            <v>32500</v>
          </cell>
          <cell r="X130">
            <v>189000</v>
          </cell>
          <cell r="Y130">
            <v>0</v>
          </cell>
          <cell r="Z130">
            <v>0</v>
          </cell>
          <cell r="AA130">
            <v>0</v>
          </cell>
          <cell r="AB130">
            <v>0</v>
          </cell>
          <cell r="AC130">
            <v>0</v>
          </cell>
          <cell r="AD130">
            <v>329122</v>
          </cell>
          <cell r="AE130">
            <v>0</v>
          </cell>
          <cell r="AF130">
            <v>55000</v>
          </cell>
          <cell r="AG130">
            <v>25596</v>
          </cell>
          <cell r="AH130">
            <v>5000</v>
          </cell>
          <cell r="AI130">
            <v>910645</v>
          </cell>
          <cell r="AJ130">
            <v>2627620</v>
          </cell>
          <cell r="AK130">
            <v>0</v>
          </cell>
          <cell r="AL130">
            <v>1052140</v>
          </cell>
          <cell r="AM130">
            <v>0</v>
          </cell>
          <cell r="AN130">
            <v>134081</v>
          </cell>
          <cell r="AO130">
            <v>0</v>
          </cell>
          <cell r="AP130">
            <v>0</v>
          </cell>
          <cell r="AQ130">
            <v>162447477</v>
          </cell>
          <cell r="AR130">
            <v>1799676</v>
          </cell>
          <cell r="AS130">
            <v>696821</v>
          </cell>
          <cell r="AT130">
            <v>742012</v>
          </cell>
          <cell r="AU130">
            <v>152352</v>
          </cell>
          <cell r="AV130">
            <v>114717</v>
          </cell>
          <cell r="AW130">
            <v>105000</v>
          </cell>
          <cell r="AX130">
            <v>74718</v>
          </cell>
          <cell r="AY130">
            <v>3685296</v>
          </cell>
          <cell r="AZ130">
            <v>429536</v>
          </cell>
          <cell r="BA130">
            <v>0</v>
          </cell>
          <cell r="BB130">
            <v>0</v>
          </cell>
          <cell r="BC130">
            <v>0</v>
          </cell>
          <cell r="BD130">
            <v>429536</v>
          </cell>
          <cell r="BE130">
            <v>631161</v>
          </cell>
          <cell r="BF130">
            <v>229132</v>
          </cell>
          <cell r="BG130">
            <v>59232</v>
          </cell>
          <cell r="BH130">
            <v>11271</v>
          </cell>
          <cell r="BI130">
            <v>133263</v>
          </cell>
          <cell r="BJ130">
            <v>44466</v>
          </cell>
          <cell r="BK130">
            <v>1108525</v>
          </cell>
          <cell r="BL130">
            <v>848922</v>
          </cell>
          <cell r="BM130">
            <v>514390</v>
          </cell>
          <cell r="BN130">
            <v>267881</v>
          </cell>
          <cell r="BO130">
            <v>0</v>
          </cell>
          <cell r="BP130">
            <v>80000</v>
          </cell>
          <cell r="BQ130">
            <v>46197</v>
          </cell>
          <cell r="BR130">
            <v>4228140</v>
          </cell>
          <cell r="BS130">
            <v>112561</v>
          </cell>
          <cell r="BT130">
            <v>35534</v>
          </cell>
          <cell r="BU130">
            <v>17405</v>
          </cell>
          <cell r="BV130">
            <v>12160</v>
          </cell>
          <cell r="BW130">
            <v>2867816</v>
          </cell>
          <cell r="BX130">
            <v>139585</v>
          </cell>
          <cell r="BY130">
            <v>128317</v>
          </cell>
          <cell r="BZ130">
            <v>6294</v>
          </cell>
          <cell r="CA130">
            <v>0</v>
          </cell>
          <cell r="CB130">
            <v>10300419</v>
          </cell>
          <cell r="CC130">
            <v>2702958</v>
          </cell>
          <cell r="CD130">
            <v>1621014</v>
          </cell>
          <cell r="CE130">
            <v>1547</v>
          </cell>
          <cell r="CF130">
            <v>313290</v>
          </cell>
          <cell r="CG130">
            <v>0</v>
          </cell>
          <cell r="CH130">
            <v>0</v>
          </cell>
          <cell r="CI130">
            <v>4638809</v>
          </cell>
          <cell r="CJ130">
            <v>14939228</v>
          </cell>
          <cell r="CK130">
            <v>177386705</v>
          </cell>
          <cell r="CM130">
            <v>14740193</v>
          </cell>
          <cell r="CN130">
            <v>526126</v>
          </cell>
          <cell r="CO130">
            <v>0</v>
          </cell>
          <cell r="CP130">
            <v>0</v>
          </cell>
          <cell r="CQ130">
            <v>0</v>
          </cell>
          <cell r="CR130">
            <v>0</v>
          </cell>
          <cell r="CS130">
            <v>190000</v>
          </cell>
          <cell r="CT130">
            <v>0</v>
          </cell>
          <cell r="CV130">
            <v>0</v>
          </cell>
          <cell r="CW130">
            <v>16967000</v>
          </cell>
          <cell r="CX130">
            <v>2872954</v>
          </cell>
          <cell r="CY130">
            <v>75062</v>
          </cell>
        </row>
        <row r="131">
          <cell r="A131">
            <v>880</v>
          </cell>
          <cell r="B131">
            <v>58844897</v>
          </cell>
          <cell r="C131">
            <v>2093913</v>
          </cell>
          <cell r="D131">
            <v>3525973</v>
          </cell>
          <cell r="E131">
            <v>0</v>
          </cell>
          <cell r="F131">
            <v>2293600</v>
          </cell>
          <cell r="G131">
            <v>91000</v>
          </cell>
          <cell r="H131">
            <v>0</v>
          </cell>
          <cell r="I131">
            <v>28804</v>
          </cell>
          <cell r="J131">
            <v>40000</v>
          </cell>
          <cell r="K131">
            <v>100112</v>
          </cell>
          <cell r="L131">
            <v>11591</v>
          </cell>
          <cell r="M131">
            <v>232938</v>
          </cell>
          <cell r="N131">
            <v>848404</v>
          </cell>
          <cell r="O131">
            <v>704989</v>
          </cell>
          <cell r="P131">
            <v>797274</v>
          </cell>
          <cell r="Q131">
            <v>175071</v>
          </cell>
          <cell r="R131">
            <v>540274</v>
          </cell>
          <cell r="S131">
            <v>0</v>
          </cell>
          <cell r="T131">
            <v>4122780</v>
          </cell>
          <cell r="U131">
            <v>588466</v>
          </cell>
          <cell r="V131">
            <v>8000</v>
          </cell>
          <cell r="W131">
            <v>9300</v>
          </cell>
          <cell r="X131">
            <v>43900</v>
          </cell>
          <cell r="Y131">
            <v>0</v>
          </cell>
          <cell r="Z131">
            <v>372930</v>
          </cell>
          <cell r="AA131">
            <v>0</v>
          </cell>
          <cell r="AB131">
            <v>0</v>
          </cell>
          <cell r="AC131">
            <v>0</v>
          </cell>
          <cell r="AD131">
            <v>206673</v>
          </cell>
          <cell r="AE131">
            <v>72401</v>
          </cell>
          <cell r="AF131">
            <v>194500</v>
          </cell>
          <cell r="AG131">
            <v>16000</v>
          </cell>
          <cell r="AH131">
            <v>17263</v>
          </cell>
          <cell r="AI131">
            <v>88299</v>
          </cell>
          <cell r="AJ131">
            <v>2179083</v>
          </cell>
          <cell r="AK131">
            <v>59300</v>
          </cell>
          <cell r="AL131">
            <v>0</v>
          </cell>
          <cell r="AM131">
            <v>0</v>
          </cell>
          <cell r="AN131">
            <v>52600</v>
          </cell>
          <cell r="AO131">
            <v>972584</v>
          </cell>
          <cell r="AP131">
            <v>0</v>
          </cell>
          <cell r="AQ131">
            <v>79332919</v>
          </cell>
          <cell r="AR131">
            <v>994582</v>
          </cell>
          <cell r="AS131">
            <v>99221</v>
          </cell>
          <cell r="AT131">
            <v>457809</v>
          </cell>
          <cell r="AU131">
            <v>82700</v>
          </cell>
          <cell r="AV131">
            <v>0</v>
          </cell>
          <cell r="AW131">
            <v>610</v>
          </cell>
          <cell r="AX131">
            <v>19600</v>
          </cell>
          <cell r="AY131">
            <v>1654522</v>
          </cell>
          <cell r="AZ131">
            <v>24542</v>
          </cell>
          <cell r="BA131">
            <v>164600</v>
          </cell>
          <cell r="BB131">
            <v>0</v>
          </cell>
          <cell r="BC131">
            <v>5000</v>
          </cell>
          <cell r="BD131">
            <v>194142</v>
          </cell>
          <cell r="BE131">
            <v>311970</v>
          </cell>
          <cell r="BF131">
            <v>187160</v>
          </cell>
          <cell r="BG131">
            <v>20514</v>
          </cell>
          <cell r="BH131">
            <v>1643</v>
          </cell>
          <cell r="BI131">
            <v>32056</v>
          </cell>
          <cell r="BJ131">
            <v>91122</v>
          </cell>
          <cell r="BK131">
            <v>644465</v>
          </cell>
          <cell r="BL131">
            <v>865466</v>
          </cell>
          <cell r="BM131">
            <v>170893</v>
          </cell>
          <cell r="BN131">
            <v>184429</v>
          </cell>
          <cell r="BO131">
            <v>5700</v>
          </cell>
          <cell r="BP131">
            <v>0</v>
          </cell>
          <cell r="BQ131">
            <v>11244</v>
          </cell>
          <cell r="BR131">
            <v>2821145</v>
          </cell>
          <cell r="BS131">
            <v>274557</v>
          </cell>
          <cell r="BT131">
            <v>28616</v>
          </cell>
          <cell r="BU131">
            <v>9804</v>
          </cell>
          <cell r="BV131">
            <v>110477</v>
          </cell>
          <cell r="BW131">
            <v>978623</v>
          </cell>
          <cell r="BX131">
            <v>876895</v>
          </cell>
          <cell r="BY131">
            <v>34055</v>
          </cell>
          <cell r="BZ131">
            <v>135852</v>
          </cell>
          <cell r="CA131">
            <v>92400</v>
          </cell>
          <cell r="CB131">
            <v>6272140</v>
          </cell>
          <cell r="CC131">
            <v>680176</v>
          </cell>
          <cell r="CD131">
            <v>2560</v>
          </cell>
          <cell r="CE131">
            <v>0</v>
          </cell>
          <cell r="CF131">
            <v>77800</v>
          </cell>
          <cell r="CG131">
            <v>0</v>
          </cell>
          <cell r="CH131">
            <v>0</v>
          </cell>
          <cell r="CI131">
            <v>760536</v>
          </cell>
          <cell r="CJ131">
            <v>7032676</v>
          </cell>
          <cell r="CK131">
            <v>86365595</v>
          </cell>
          <cell r="CM131">
            <v>6585675</v>
          </cell>
          <cell r="CN131">
            <v>161414</v>
          </cell>
          <cell r="CO131">
            <v>0</v>
          </cell>
          <cell r="CP131">
            <v>0</v>
          </cell>
          <cell r="CQ131">
            <v>1634</v>
          </cell>
          <cell r="CR131">
            <v>0</v>
          </cell>
          <cell r="CS131">
            <v>20177</v>
          </cell>
          <cell r="CT131">
            <v>0</v>
          </cell>
          <cell r="CV131">
            <v>0</v>
          </cell>
          <cell r="CW131">
            <v>13948126</v>
          </cell>
          <cell r="CX131">
            <v>853735</v>
          </cell>
          <cell r="CY131">
            <v>21891</v>
          </cell>
        </row>
        <row r="132">
          <cell r="A132">
            <v>881</v>
          </cell>
          <cell r="B132">
            <v>612916428</v>
          </cell>
          <cell r="C132">
            <v>22774540</v>
          </cell>
          <cell r="D132">
            <v>40846818</v>
          </cell>
          <cell r="E132">
            <v>3135000</v>
          </cell>
          <cell r="F132">
            <v>21592000</v>
          </cell>
          <cell r="G132">
            <v>4917000</v>
          </cell>
          <cell r="H132">
            <v>0</v>
          </cell>
          <cell r="I132">
            <v>10584914</v>
          </cell>
          <cell r="J132">
            <v>0</v>
          </cell>
          <cell r="K132">
            <v>0</v>
          </cell>
          <cell r="L132">
            <v>1523649</v>
          </cell>
          <cell r="M132">
            <v>440563</v>
          </cell>
          <cell r="N132">
            <v>2713514</v>
          </cell>
          <cell r="O132">
            <v>11903303</v>
          </cell>
          <cell r="P132">
            <v>2626488</v>
          </cell>
          <cell r="Q132">
            <v>2323695</v>
          </cell>
          <cell r="R132">
            <v>9182959</v>
          </cell>
          <cell r="S132">
            <v>0</v>
          </cell>
          <cell r="T132">
            <v>30482388</v>
          </cell>
          <cell r="U132">
            <v>0</v>
          </cell>
          <cell r="V132">
            <v>150405</v>
          </cell>
          <cell r="W132">
            <v>0</v>
          </cell>
          <cell r="X132">
            <v>0</v>
          </cell>
          <cell r="Y132">
            <v>0</v>
          </cell>
          <cell r="Z132">
            <v>0</v>
          </cell>
          <cell r="AA132">
            <v>0</v>
          </cell>
          <cell r="AB132">
            <v>0</v>
          </cell>
          <cell r="AC132">
            <v>0</v>
          </cell>
          <cell r="AD132">
            <v>1587531</v>
          </cell>
          <cell r="AE132">
            <v>334761</v>
          </cell>
          <cell r="AF132">
            <v>0</v>
          </cell>
          <cell r="AG132">
            <v>437911</v>
          </cell>
          <cell r="AH132">
            <v>21487</v>
          </cell>
          <cell r="AI132">
            <v>194631</v>
          </cell>
          <cell r="AJ132">
            <v>13885985</v>
          </cell>
          <cell r="AK132">
            <v>647731</v>
          </cell>
          <cell r="AL132">
            <v>0</v>
          </cell>
          <cell r="AM132">
            <v>0</v>
          </cell>
          <cell r="AN132">
            <v>0</v>
          </cell>
          <cell r="AO132">
            <v>1091000</v>
          </cell>
          <cell r="AP132">
            <v>0</v>
          </cell>
          <cell r="AQ132">
            <v>796314701</v>
          </cell>
          <cell r="AR132">
            <v>8429170</v>
          </cell>
          <cell r="AS132">
            <v>1655083</v>
          </cell>
          <cell r="AT132">
            <v>2203302</v>
          </cell>
          <cell r="AU132">
            <v>818781</v>
          </cell>
          <cell r="AV132">
            <v>0</v>
          </cell>
          <cell r="AW132">
            <v>0</v>
          </cell>
          <cell r="AX132">
            <v>0</v>
          </cell>
          <cell r="AY132">
            <v>13106336</v>
          </cell>
          <cell r="AZ132">
            <v>1222625</v>
          </cell>
          <cell r="BA132">
            <v>0</v>
          </cell>
          <cell r="BB132">
            <v>0</v>
          </cell>
          <cell r="BC132">
            <v>0</v>
          </cell>
          <cell r="BD132">
            <v>1222625</v>
          </cell>
          <cell r="BE132">
            <v>3606054</v>
          </cell>
          <cell r="BF132">
            <v>0</v>
          </cell>
          <cell r="BG132">
            <v>764332</v>
          </cell>
          <cell r="BH132">
            <v>0</v>
          </cell>
          <cell r="BI132">
            <v>26515</v>
          </cell>
          <cell r="BJ132">
            <v>0</v>
          </cell>
          <cell r="BK132">
            <v>4396901</v>
          </cell>
          <cell r="BL132">
            <v>6275631</v>
          </cell>
          <cell r="BM132">
            <v>2424754</v>
          </cell>
          <cell r="BN132">
            <v>2787756</v>
          </cell>
          <cell r="BO132">
            <v>711369</v>
          </cell>
          <cell r="BP132">
            <v>245630</v>
          </cell>
          <cell r="BQ132">
            <v>385108</v>
          </cell>
          <cell r="BR132">
            <v>37668170</v>
          </cell>
          <cell r="BS132">
            <v>183102</v>
          </cell>
          <cell r="BT132">
            <v>1169829</v>
          </cell>
          <cell r="BU132">
            <v>0</v>
          </cell>
          <cell r="BV132">
            <v>107047</v>
          </cell>
          <cell r="BW132">
            <v>13452470</v>
          </cell>
          <cell r="BX132">
            <v>14410304</v>
          </cell>
          <cell r="BY132">
            <v>0</v>
          </cell>
          <cell r="BZ132">
            <v>1790801</v>
          </cell>
          <cell r="CA132">
            <v>100440</v>
          </cell>
          <cell r="CB132">
            <v>62770103</v>
          </cell>
          <cell r="CC132">
            <v>11515009</v>
          </cell>
          <cell r="CD132">
            <v>19960373</v>
          </cell>
          <cell r="CE132">
            <v>210271</v>
          </cell>
          <cell r="CF132">
            <v>895013</v>
          </cell>
          <cell r="CG132">
            <v>31348</v>
          </cell>
          <cell r="CH132">
            <v>19530</v>
          </cell>
          <cell r="CI132">
            <v>32631544</v>
          </cell>
          <cell r="CJ132">
            <v>95401647</v>
          </cell>
          <cell r="CK132">
            <v>891716348</v>
          </cell>
          <cell r="CM132">
            <v>41019235</v>
          </cell>
          <cell r="CN132">
            <v>1824394</v>
          </cell>
          <cell r="CO132">
            <v>701838</v>
          </cell>
          <cell r="CP132">
            <v>0</v>
          </cell>
          <cell r="CQ132">
            <v>0</v>
          </cell>
          <cell r="CR132">
            <v>0</v>
          </cell>
          <cell r="CS132">
            <v>1045544</v>
          </cell>
          <cell r="CT132">
            <v>0</v>
          </cell>
          <cell r="CV132">
            <v>0</v>
          </cell>
          <cell r="CW132">
            <v>80708001</v>
          </cell>
          <cell r="CX132">
            <v>9619183</v>
          </cell>
          <cell r="CY132">
            <v>6211673</v>
          </cell>
        </row>
        <row r="133">
          <cell r="A133">
            <v>882</v>
          </cell>
          <cell r="B133">
            <v>86242529</v>
          </cell>
          <cell r="C133">
            <v>2912662</v>
          </cell>
          <cell r="D133">
            <v>4723337</v>
          </cell>
          <cell r="E133">
            <v>1530542</v>
          </cell>
          <cell r="F133">
            <v>2801722</v>
          </cell>
          <cell r="G133">
            <v>696000</v>
          </cell>
          <cell r="H133">
            <v>0</v>
          </cell>
          <cell r="I133">
            <v>1857049</v>
          </cell>
          <cell r="J133">
            <v>0</v>
          </cell>
          <cell r="K133">
            <v>92725</v>
          </cell>
          <cell r="L133">
            <v>0</v>
          </cell>
          <cell r="M133">
            <v>225191</v>
          </cell>
          <cell r="N133">
            <v>691247</v>
          </cell>
          <cell r="O133">
            <v>2258033</v>
          </cell>
          <cell r="P133">
            <v>492437</v>
          </cell>
          <cell r="Q133">
            <v>271553</v>
          </cell>
          <cell r="R133">
            <v>218567</v>
          </cell>
          <cell r="S133">
            <v>0</v>
          </cell>
          <cell r="T133">
            <v>2417205</v>
          </cell>
          <cell r="U133">
            <v>0</v>
          </cell>
          <cell r="V133">
            <v>0</v>
          </cell>
          <cell r="W133">
            <v>0</v>
          </cell>
          <cell r="X133">
            <v>0</v>
          </cell>
          <cell r="Y133">
            <v>0</v>
          </cell>
          <cell r="Z133">
            <v>0</v>
          </cell>
          <cell r="AA133">
            <v>0</v>
          </cell>
          <cell r="AB133">
            <v>0</v>
          </cell>
          <cell r="AC133">
            <v>0</v>
          </cell>
          <cell r="AD133">
            <v>192074</v>
          </cell>
          <cell r="AE133">
            <v>0</v>
          </cell>
          <cell r="AF133">
            <v>0</v>
          </cell>
          <cell r="AG133">
            <v>0</v>
          </cell>
          <cell r="AH133">
            <v>1701</v>
          </cell>
          <cell r="AI133">
            <v>58807</v>
          </cell>
          <cell r="AJ133">
            <v>2965265</v>
          </cell>
          <cell r="AK133">
            <v>0</v>
          </cell>
          <cell r="AL133">
            <v>50000</v>
          </cell>
          <cell r="AM133">
            <v>0</v>
          </cell>
          <cell r="AN133">
            <v>33278</v>
          </cell>
          <cell r="AO133">
            <v>584665</v>
          </cell>
          <cell r="AP133">
            <v>0</v>
          </cell>
          <cell r="AQ133">
            <v>111316589</v>
          </cell>
          <cell r="AR133">
            <v>1501902</v>
          </cell>
          <cell r="AS133">
            <v>288630</v>
          </cell>
          <cell r="AT133">
            <v>788731</v>
          </cell>
          <cell r="AU133">
            <v>135712</v>
          </cell>
          <cell r="AV133">
            <v>0</v>
          </cell>
          <cell r="AW133">
            <v>0</v>
          </cell>
          <cell r="AX133">
            <v>41194</v>
          </cell>
          <cell r="AY133">
            <v>2756169</v>
          </cell>
          <cell r="AZ133">
            <v>373672</v>
          </cell>
          <cell r="BA133">
            <v>0</v>
          </cell>
          <cell r="BB133">
            <v>0</v>
          </cell>
          <cell r="BC133">
            <v>0</v>
          </cell>
          <cell r="BD133">
            <v>373672</v>
          </cell>
          <cell r="BE133">
            <v>439735</v>
          </cell>
          <cell r="BF133">
            <v>259010</v>
          </cell>
          <cell r="BG133">
            <v>86102</v>
          </cell>
          <cell r="BH133">
            <v>0</v>
          </cell>
          <cell r="BI133">
            <v>82456</v>
          </cell>
          <cell r="BJ133">
            <v>99349</v>
          </cell>
          <cell r="BK133">
            <v>966652</v>
          </cell>
          <cell r="BL133">
            <v>782688</v>
          </cell>
          <cell r="BM133">
            <v>249741</v>
          </cell>
          <cell r="BN133">
            <v>565163</v>
          </cell>
          <cell r="BO133">
            <v>267127</v>
          </cell>
          <cell r="BP133">
            <v>0</v>
          </cell>
          <cell r="BQ133">
            <v>0</v>
          </cell>
          <cell r="BR133">
            <v>3709040</v>
          </cell>
          <cell r="BS133">
            <v>99349</v>
          </cell>
          <cell r="BT133">
            <v>33116</v>
          </cell>
          <cell r="BU133">
            <v>19870</v>
          </cell>
          <cell r="BV133">
            <v>54341</v>
          </cell>
          <cell r="BW133">
            <v>2025941</v>
          </cell>
          <cell r="BX133">
            <v>263956</v>
          </cell>
          <cell r="BY133">
            <v>16705</v>
          </cell>
          <cell r="BZ133">
            <v>113731</v>
          </cell>
          <cell r="CA133">
            <v>0</v>
          </cell>
          <cell r="CB133">
            <v>8588221</v>
          </cell>
          <cell r="CC133">
            <v>1473809</v>
          </cell>
          <cell r="CD133">
            <v>2590404</v>
          </cell>
          <cell r="CE133">
            <v>12623</v>
          </cell>
          <cell r="CF133">
            <v>141280</v>
          </cell>
          <cell r="CG133">
            <v>0</v>
          </cell>
          <cell r="CH133">
            <v>0</v>
          </cell>
          <cell r="CI133">
            <v>4218116</v>
          </cell>
          <cell r="CJ133">
            <v>12806337</v>
          </cell>
          <cell r="CK133">
            <v>124122926</v>
          </cell>
          <cell r="CM133">
            <v>8314454</v>
          </cell>
          <cell r="CN133">
            <v>188849</v>
          </cell>
          <cell r="CO133">
            <v>6703</v>
          </cell>
          <cell r="CP133">
            <v>0</v>
          </cell>
          <cell r="CQ133">
            <v>0</v>
          </cell>
          <cell r="CR133">
            <v>0</v>
          </cell>
          <cell r="CS133">
            <v>245958</v>
          </cell>
          <cell r="CT133">
            <v>0</v>
          </cell>
          <cell r="CV133">
            <v>0</v>
          </cell>
          <cell r="CW133">
            <v>13296041</v>
          </cell>
          <cell r="CX133">
            <v>1809135</v>
          </cell>
          <cell r="CY133">
            <v>0</v>
          </cell>
        </row>
        <row r="134">
          <cell r="A134">
            <v>883</v>
          </cell>
          <cell r="B134">
            <v>70811162</v>
          </cell>
          <cell r="C134">
            <v>2661754</v>
          </cell>
          <cell r="D134">
            <v>5630975</v>
          </cell>
          <cell r="E134">
            <v>892926</v>
          </cell>
          <cell r="F134">
            <v>1689319</v>
          </cell>
          <cell r="G134">
            <v>843000</v>
          </cell>
          <cell r="H134">
            <v>0</v>
          </cell>
          <cell r="I134">
            <v>308981</v>
          </cell>
          <cell r="J134">
            <v>0</v>
          </cell>
          <cell r="K134">
            <v>58465</v>
          </cell>
          <cell r="L134">
            <v>0</v>
          </cell>
          <cell r="M134">
            <v>0</v>
          </cell>
          <cell r="N134">
            <v>875500</v>
          </cell>
          <cell r="O134">
            <v>1575115</v>
          </cell>
          <cell r="P134">
            <v>1772342</v>
          </cell>
          <cell r="Q134">
            <v>0</v>
          </cell>
          <cell r="R134">
            <v>250027</v>
          </cell>
          <cell r="S134">
            <v>0</v>
          </cell>
          <cell r="T134">
            <v>4384253</v>
          </cell>
          <cell r="U134">
            <v>0</v>
          </cell>
          <cell r="V134">
            <v>34312</v>
          </cell>
          <cell r="W134">
            <v>0</v>
          </cell>
          <cell r="X134">
            <v>0</v>
          </cell>
          <cell r="Y134">
            <v>0</v>
          </cell>
          <cell r="Z134">
            <v>0</v>
          </cell>
          <cell r="AA134">
            <v>0</v>
          </cell>
          <cell r="AB134">
            <v>0</v>
          </cell>
          <cell r="AC134">
            <v>0</v>
          </cell>
          <cell r="AD134">
            <v>144898</v>
          </cell>
          <cell r="AE134">
            <v>68246</v>
          </cell>
          <cell r="AF134">
            <v>1386407</v>
          </cell>
          <cell r="AG134">
            <v>0</v>
          </cell>
          <cell r="AH134">
            <v>20702</v>
          </cell>
          <cell r="AI134">
            <v>32928</v>
          </cell>
          <cell r="AJ134">
            <v>203840</v>
          </cell>
          <cell r="AK134">
            <v>0</v>
          </cell>
          <cell r="AL134">
            <v>0</v>
          </cell>
          <cell r="AM134">
            <v>0</v>
          </cell>
          <cell r="AN134">
            <v>50000</v>
          </cell>
          <cell r="AO134">
            <v>1346874</v>
          </cell>
          <cell r="AP134">
            <v>0</v>
          </cell>
          <cell r="AQ134">
            <v>95042026</v>
          </cell>
          <cell r="AR134">
            <v>766039</v>
          </cell>
          <cell r="AS134">
            <v>105473</v>
          </cell>
          <cell r="AT134">
            <v>203123</v>
          </cell>
          <cell r="AU134">
            <v>66775</v>
          </cell>
          <cell r="AV134">
            <v>0</v>
          </cell>
          <cell r="AW134">
            <v>0</v>
          </cell>
          <cell r="AX134">
            <v>21535</v>
          </cell>
          <cell r="AY134">
            <v>1162945</v>
          </cell>
          <cell r="AZ134">
            <v>1848004</v>
          </cell>
          <cell r="BA134">
            <v>0</v>
          </cell>
          <cell r="BB134">
            <v>0</v>
          </cell>
          <cell r="BC134">
            <v>44598</v>
          </cell>
          <cell r="BD134">
            <v>1892602</v>
          </cell>
          <cell r="BE134">
            <v>411126</v>
          </cell>
          <cell r="BF134">
            <v>240639</v>
          </cell>
          <cell r="BG134">
            <v>101777</v>
          </cell>
          <cell r="BH134">
            <v>0</v>
          </cell>
          <cell r="BI134">
            <v>110460</v>
          </cell>
          <cell r="BJ134">
            <v>22478</v>
          </cell>
          <cell r="BK134">
            <v>886480</v>
          </cell>
          <cell r="BL134">
            <v>1082328</v>
          </cell>
          <cell r="BM134">
            <v>414161</v>
          </cell>
          <cell r="BN134">
            <v>470830</v>
          </cell>
          <cell r="BO134">
            <v>20002</v>
          </cell>
          <cell r="BP134">
            <v>0</v>
          </cell>
          <cell r="BQ134">
            <v>0</v>
          </cell>
          <cell r="BR134">
            <v>4135065</v>
          </cell>
          <cell r="BS134">
            <v>298804</v>
          </cell>
          <cell r="BT134">
            <v>56644</v>
          </cell>
          <cell r="BU134">
            <v>61467</v>
          </cell>
          <cell r="BV134">
            <v>135318</v>
          </cell>
          <cell r="BW134">
            <v>1020649</v>
          </cell>
          <cell r="BX134">
            <v>1250745</v>
          </cell>
          <cell r="BY134">
            <v>0</v>
          </cell>
          <cell r="BZ134">
            <v>406445</v>
          </cell>
          <cell r="CA134">
            <v>365593</v>
          </cell>
          <cell r="CB134">
            <v>9525013</v>
          </cell>
          <cell r="CC134">
            <v>1217007</v>
          </cell>
          <cell r="CD134">
            <v>5176</v>
          </cell>
          <cell r="CE134">
            <v>0</v>
          </cell>
          <cell r="CF134">
            <v>62634</v>
          </cell>
          <cell r="CG134">
            <v>26123</v>
          </cell>
          <cell r="CH134">
            <v>0</v>
          </cell>
          <cell r="CI134">
            <v>1310940</v>
          </cell>
          <cell r="CJ134">
            <v>10835953</v>
          </cell>
          <cell r="CK134">
            <v>105877979</v>
          </cell>
          <cell r="CM134">
            <v>0</v>
          </cell>
          <cell r="CN134">
            <v>0</v>
          </cell>
          <cell r="CO134">
            <v>0</v>
          </cell>
          <cell r="CP134">
            <v>0</v>
          </cell>
          <cell r="CQ134">
            <v>0</v>
          </cell>
          <cell r="CR134">
            <v>0</v>
          </cell>
          <cell r="CS134">
            <v>302849</v>
          </cell>
          <cell r="CT134">
            <v>0</v>
          </cell>
          <cell r="CV134">
            <v>0</v>
          </cell>
          <cell r="CW134">
            <v>1986784</v>
          </cell>
          <cell r="CX134">
            <v>1346874</v>
          </cell>
          <cell r="CY134">
            <v>365693</v>
          </cell>
        </row>
        <row r="135">
          <cell r="A135">
            <v>884</v>
          </cell>
          <cell r="B135">
            <v>66254122</v>
          </cell>
          <cell r="C135">
            <v>3214002</v>
          </cell>
          <cell r="D135">
            <v>6895570</v>
          </cell>
          <cell r="E135">
            <v>618856</v>
          </cell>
          <cell r="F135">
            <v>2904914</v>
          </cell>
          <cell r="G135">
            <v>0</v>
          </cell>
          <cell r="H135">
            <v>0</v>
          </cell>
          <cell r="I135">
            <v>32960</v>
          </cell>
          <cell r="J135">
            <v>520000</v>
          </cell>
          <cell r="K135">
            <v>725146</v>
          </cell>
          <cell r="L135">
            <v>311159</v>
          </cell>
          <cell r="M135">
            <v>84579</v>
          </cell>
          <cell r="N135">
            <v>5044</v>
          </cell>
          <cell r="O135">
            <v>1323278</v>
          </cell>
          <cell r="P135">
            <v>758528</v>
          </cell>
          <cell r="Q135">
            <v>107325</v>
          </cell>
          <cell r="R135">
            <v>298669</v>
          </cell>
          <cell r="S135">
            <v>0</v>
          </cell>
          <cell r="T135">
            <v>2938359</v>
          </cell>
          <cell r="U135">
            <v>30990</v>
          </cell>
          <cell r="V135">
            <v>17605</v>
          </cell>
          <cell r="W135">
            <v>3608</v>
          </cell>
          <cell r="X135">
            <v>65000</v>
          </cell>
          <cell r="Y135">
            <v>0</v>
          </cell>
          <cell r="Z135">
            <v>0</v>
          </cell>
          <cell r="AA135">
            <v>0</v>
          </cell>
          <cell r="AB135">
            <v>0</v>
          </cell>
          <cell r="AC135">
            <v>3090</v>
          </cell>
          <cell r="AD135">
            <v>143083</v>
          </cell>
          <cell r="AE135">
            <v>3090</v>
          </cell>
          <cell r="AF135">
            <v>50000</v>
          </cell>
          <cell r="AG135">
            <v>60806</v>
          </cell>
          <cell r="AH135">
            <v>10968</v>
          </cell>
          <cell r="AI135">
            <v>25235</v>
          </cell>
          <cell r="AJ135">
            <v>1678438</v>
          </cell>
          <cell r="AK135">
            <v>0</v>
          </cell>
          <cell r="AL135">
            <v>95000</v>
          </cell>
          <cell r="AM135">
            <v>0</v>
          </cell>
          <cell r="AN135">
            <v>110870</v>
          </cell>
          <cell r="AO135">
            <v>0</v>
          </cell>
          <cell r="AP135">
            <v>0</v>
          </cell>
          <cell r="AQ135">
            <v>89290294</v>
          </cell>
          <cell r="AR135">
            <v>1225572</v>
          </cell>
          <cell r="AS135">
            <v>326475</v>
          </cell>
          <cell r="AT135">
            <v>117008</v>
          </cell>
          <cell r="AU135">
            <v>28500</v>
          </cell>
          <cell r="AV135">
            <v>0</v>
          </cell>
          <cell r="AW135">
            <v>0</v>
          </cell>
          <cell r="AX135">
            <v>31963</v>
          </cell>
          <cell r="AY135">
            <v>1729518</v>
          </cell>
          <cell r="AZ135">
            <v>1757236</v>
          </cell>
          <cell r="BA135">
            <v>0</v>
          </cell>
          <cell r="BB135">
            <v>0</v>
          </cell>
          <cell r="BC135">
            <v>0</v>
          </cell>
          <cell r="BD135">
            <v>1757236</v>
          </cell>
          <cell r="BE135">
            <v>439981</v>
          </cell>
          <cell r="BF135">
            <v>403146</v>
          </cell>
          <cell r="BG135">
            <v>211056</v>
          </cell>
          <cell r="BH135">
            <v>27000</v>
          </cell>
          <cell r="BI135">
            <v>51632</v>
          </cell>
          <cell r="BJ135">
            <v>40000</v>
          </cell>
          <cell r="BK135">
            <v>1172815</v>
          </cell>
          <cell r="BL135">
            <v>1280200</v>
          </cell>
          <cell r="BM135">
            <v>679557</v>
          </cell>
          <cell r="BN135">
            <v>190548</v>
          </cell>
          <cell r="BO135">
            <v>0</v>
          </cell>
          <cell r="BP135">
            <v>47944</v>
          </cell>
          <cell r="BQ135">
            <v>19000</v>
          </cell>
          <cell r="BR135">
            <v>7520613</v>
          </cell>
          <cell r="BS135">
            <v>114137</v>
          </cell>
          <cell r="BT135">
            <v>29888</v>
          </cell>
          <cell r="BU135">
            <v>16719</v>
          </cell>
          <cell r="BV135">
            <v>5047</v>
          </cell>
          <cell r="BW135">
            <v>1779315</v>
          </cell>
          <cell r="BX135">
            <v>4038359</v>
          </cell>
          <cell r="BY135">
            <v>0</v>
          </cell>
          <cell r="BZ135">
            <v>600099</v>
          </cell>
          <cell r="CA135">
            <v>690000</v>
          </cell>
          <cell r="CB135">
            <v>14150382</v>
          </cell>
          <cell r="CC135">
            <v>1141650</v>
          </cell>
          <cell r="CD135">
            <v>0</v>
          </cell>
          <cell r="CE135">
            <v>3000</v>
          </cell>
          <cell r="CF135">
            <v>248230</v>
          </cell>
          <cell r="CG135">
            <v>5150</v>
          </cell>
          <cell r="CH135">
            <v>0</v>
          </cell>
          <cell r="CI135">
            <v>1398030</v>
          </cell>
          <cell r="CJ135">
            <v>15548412</v>
          </cell>
          <cell r="CK135">
            <v>104838706</v>
          </cell>
          <cell r="CM135">
            <v>2090124</v>
          </cell>
          <cell r="CN135">
            <v>267807</v>
          </cell>
          <cell r="CO135">
            <v>0</v>
          </cell>
          <cell r="CP135">
            <v>0</v>
          </cell>
          <cell r="CQ135">
            <v>0</v>
          </cell>
          <cell r="CR135">
            <v>0</v>
          </cell>
          <cell r="CS135">
            <v>305250</v>
          </cell>
          <cell r="CT135">
            <v>0</v>
          </cell>
          <cell r="CV135">
            <v>0</v>
          </cell>
          <cell r="CW135">
            <v>8930644</v>
          </cell>
          <cell r="CX135">
            <v>1618697</v>
          </cell>
          <cell r="CY135">
            <v>1031117</v>
          </cell>
        </row>
        <row r="136">
          <cell r="A136">
            <v>885</v>
          </cell>
          <cell r="B136">
            <v>232670384</v>
          </cell>
          <cell r="C136">
            <v>10775500</v>
          </cell>
          <cell r="D136">
            <v>19518075</v>
          </cell>
          <cell r="E136">
            <v>0</v>
          </cell>
          <cell r="F136">
            <v>9950788</v>
          </cell>
          <cell r="G136">
            <v>0</v>
          </cell>
          <cell r="H136">
            <v>0</v>
          </cell>
          <cell r="I136">
            <v>1280438</v>
          </cell>
          <cell r="J136">
            <v>371416</v>
          </cell>
          <cell r="K136">
            <v>0</v>
          </cell>
          <cell r="L136">
            <v>966406</v>
          </cell>
          <cell r="M136">
            <v>360568</v>
          </cell>
          <cell r="N136">
            <v>586535</v>
          </cell>
          <cell r="O136">
            <v>2070784</v>
          </cell>
          <cell r="P136">
            <v>3212718</v>
          </cell>
          <cell r="Q136">
            <v>553070</v>
          </cell>
          <cell r="R136">
            <v>219578</v>
          </cell>
          <cell r="S136">
            <v>0</v>
          </cell>
          <cell r="T136">
            <v>6904914</v>
          </cell>
          <cell r="U136">
            <v>0</v>
          </cell>
          <cell r="V136">
            <v>35854</v>
          </cell>
          <cell r="W136">
            <v>145670</v>
          </cell>
          <cell r="X136">
            <v>0</v>
          </cell>
          <cell r="Y136">
            <v>0</v>
          </cell>
          <cell r="Z136">
            <v>1453555</v>
          </cell>
          <cell r="AA136">
            <v>0</v>
          </cell>
          <cell r="AB136">
            <v>0</v>
          </cell>
          <cell r="AC136">
            <v>0</v>
          </cell>
          <cell r="AD136">
            <v>603438</v>
          </cell>
          <cell r="AE136">
            <v>108866</v>
          </cell>
          <cell r="AF136">
            <v>446260</v>
          </cell>
          <cell r="AG136">
            <v>234424</v>
          </cell>
          <cell r="AH136">
            <v>12000</v>
          </cell>
          <cell r="AI136">
            <v>356958</v>
          </cell>
          <cell r="AJ136">
            <v>914558</v>
          </cell>
          <cell r="AK136">
            <v>0</v>
          </cell>
          <cell r="AL136">
            <v>0</v>
          </cell>
          <cell r="AM136">
            <v>0</v>
          </cell>
          <cell r="AN136">
            <v>391774</v>
          </cell>
          <cell r="AO136">
            <v>5342245</v>
          </cell>
          <cell r="AP136">
            <v>0</v>
          </cell>
          <cell r="AQ136">
            <v>299486776</v>
          </cell>
          <cell r="AR136">
            <v>6612980</v>
          </cell>
          <cell r="AS136">
            <v>233699</v>
          </cell>
          <cell r="AT136">
            <v>438390</v>
          </cell>
          <cell r="AU136">
            <v>464622</v>
          </cell>
          <cell r="AV136">
            <v>108114</v>
          </cell>
          <cell r="AW136">
            <v>0</v>
          </cell>
          <cell r="AX136">
            <v>0</v>
          </cell>
          <cell r="AY136">
            <v>7857805</v>
          </cell>
          <cell r="AZ136">
            <v>3645495</v>
          </cell>
          <cell r="BA136">
            <v>0</v>
          </cell>
          <cell r="BB136">
            <v>91416</v>
          </cell>
          <cell r="BC136">
            <v>0</v>
          </cell>
          <cell r="BD136">
            <v>3736911</v>
          </cell>
          <cell r="BE136">
            <v>1295090</v>
          </cell>
          <cell r="BF136">
            <v>683188</v>
          </cell>
          <cell r="BG136">
            <v>186011</v>
          </cell>
          <cell r="BH136">
            <v>0</v>
          </cell>
          <cell r="BI136">
            <v>151748</v>
          </cell>
          <cell r="BJ136">
            <v>110231</v>
          </cell>
          <cell r="BK136">
            <v>2426268</v>
          </cell>
          <cell r="BL136">
            <v>4847002</v>
          </cell>
          <cell r="BM136">
            <v>1529344</v>
          </cell>
          <cell r="BN136">
            <v>910890</v>
          </cell>
          <cell r="BO136">
            <v>576272</v>
          </cell>
          <cell r="BP136">
            <v>181784</v>
          </cell>
          <cell r="BQ136">
            <v>1739417</v>
          </cell>
          <cell r="BR136">
            <v>16739640</v>
          </cell>
          <cell r="BS136">
            <v>939419</v>
          </cell>
          <cell r="BT136">
            <v>236354</v>
          </cell>
          <cell r="BU136">
            <v>2000</v>
          </cell>
          <cell r="BV136">
            <v>34504</v>
          </cell>
          <cell r="BW136">
            <v>4663511</v>
          </cell>
          <cell r="BX136">
            <v>4467341</v>
          </cell>
          <cell r="BY136">
            <v>252685</v>
          </cell>
          <cell r="BZ136">
            <v>1206119</v>
          </cell>
          <cell r="CA136">
            <v>38792</v>
          </cell>
          <cell r="CB136">
            <v>35646418</v>
          </cell>
          <cell r="CC136">
            <v>3582186</v>
          </cell>
          <cell r="CD136">
            <v>1224830</v>
          </cell>
          <cell r="CE136">
            <v>1100</v>
          </cell>
          <cell r="CF136">
            <v>689549</v>
          </cell>
          <cell r="CG136">
            <v>0</v>
          </cell>
          <cell r="CH136">
            <v>0</v>
          </cell>
          <cell r="CI136">
            <v>5497665</v>
          </cell>
          <cell r="CJ136">
            <v>41144083</v>
          </cell>
          <cell r="CK136">
            <v>340630859</v>
          </cell>
          <cell r="CM136">
            <v>18738532</v>
          </cell>
          <cell r="CN136">
            <v>1236852</v>
          </cell>
          <cell r="CO136">
            <v>42300</v>
          </cell>
          <cell r="CP136">
            <v>0</v>
          </cell>
          <cell r="CQ136">
            <v>0</v>
          </cell>
          <cell r="CR136">
            <v>0</v>
          </cell>
          <cell r="CS136">
            <v>437300</v>
          </cell>
          <cell r="CT136">
            <v>0</v>
          </cell>
          <cell r="CV136">
            <v>0</v>
          </cell>
          <cell r="CW136">
            <v>40912771</v>
          </cell>
          <cell r="CX136">
            <v>6842796</v>
          </cell>
          <cell r="CY136">
            <v>101484</v>
          </cell>
        </row>
        <row r="137">
          <cell r="A137">
            <v>886</v>
          </cell>
          <cell r="B137">
            <v>658405179</v>
          </cell>
          <cell r="C137">
            <v>25166096</v>
          </cell>
          <cell r="D137">
            <v>59664259</v>
          </cell>
          <cell r="E137">
            <v>4861814</v>
          </cell>
          <cell r="F137">
            <v>20744043</v>
          </cell>
          <cell r="G137">
            <v>6379000</v>
          </cell>
          <cell r="H137">
            <v>250000</v>
          </cell>
          <cell r="I137">
            <v>2341083</v>
          </cell>
          <cell r="J137">
            <v>0</v>
          </cell>
          <cell r="K137">
            <v>6730881</v>
          </cell>
          <cell r="L137">
            <v>2659690</v>
          </cell>
          <cell r="M137">
            <v>5520552</v>
          </cell>
          <cell r="N137">
            <v>1977135</v>
          </cell>
          <cell r="O137">
            <v>8771084</v>
          </cell>
          <cell r="P137">
            <v>3928047</v>
          </cell>
          <cell r="Q137">
            <v>3334852</v>
          </cell>
          <cell r="R137">
            <v>6116591</v>
          </cell>
          <cell r="S137">
            <v>0</v>
          </cell>
          <cell r="T137">
            <v>42228930</v>
          </cell>
          <cell r="U137">
            <v>3363383</v>
          </cell>
          <cell r="V137">
            <v>105867</v>
          </cell>
          <cell r="W137">
            <v>0</v>
          </cell>
          <cell r="X137">
            <v>126022</v>
          </cell>
          <cell r="Y137">
            <v>0</v>
          </cell>
          <cell r="Z137">
            <v>0</v>
          </cell>
          <cell r="AA137">
            <v>0</v>
          </cell>
          <cell r="AB137">
            <v>99150</v>
          </cell>
          <cell r="AC137">
            <v>165357</v>
          </cell>
          <cell r="AD137">
            <v>1353632</v>
          </cell>
          <cell r="AE137">
            <v>698379</v>
          </cell>
          <cell r="AF137">
            <v>0</v>
          </cell>
          <cell r="AG137">
            <v>50000</v>
          </cell>
          <cell r="AH137">
            <v>48762</v>
          </cell>
          <cell r="AI137">
            <v>2332772</v>
          </cell>
          <cell r="AJ137">
            <v>6901736</v>
          </cell>
          <cell r="AK137">
            <v>0</v>
          </cell>
          <cell r="AL137">
            <v>0</v>
          </cell>
          <cell r="AM137">
            <v>0</v>
          </cell>
          <cell r="AN137">
            <v>921931</v>
          </cell>
          <cell r="AO137">
            <v>1380000</v>
          </cell>
          <cell r="AP137">
            <v>0</v>
          </cell>
          <cell r="AQ137">
            <v>876626227</v>
          </cell>
          <cell r="AR137">
            <v>14266500</v>
          </cell>
          <cell r="AS137">
            <v>2113160</v>
          </cell>
          <cell r="AT137">
            <v>5061519</v>
          </cell>
          <cell r="AU137">
            <v>358476</v>
          </cell>
          <cell r="AV137">
            <v>0</v>
          </cell>
          <cell r="AW137">
            <v>0</v>
          </cell>
          <cell r="AX137">
            <v>0</v>
          </cell>
          <cell r="AY137">
            <v>21799655</v>
          </cell>
          <cell r="AZ137">
            <v>5514564</v>
          </cell>
          <cell r="BA137">
            <v>550000</v>
          </cell>
          <cell r="BB137">
            <v>0</v>
          </cell>
          <cell r="BC137">
            <v>36200</v>
          </cell>
          <cell r="BD137">
            <v>6100764</v>
          </cell>
          <cell r="BE137">
            <v>3460356</v>
          </cell>
          <cell r="BF137">
            <v>1847436</v>
          </cell>
          <cell r="BG137">
            <v>531120</v>
          </cell>
          <cell r="BH137">
            <v>0</v>
          </cell>
          <cell r="BI137">
            <v>297264</v>
          </cell>
          <cell r="BJ137">
            <v>316386</v>
          </cell>
          <cell r="BK137">
            <v>6452562</v>
          </cell>
          <cell r="BL137">
            <v>12747976</v>
          </cell>
          <cell r="BM137">
            <v>287044</v>
          </cell>
          <cell r="BN137">
            <v>1659956</v>
          </cell>
          <cell r="BO137">
            <v>598155</v>
          </cell>
          <cell r="BP137">
            <v>0</v>
          </cell>
          <cell r="BQ137">
            <v>0</v>
          </cell>
          <cell r="BR137">
            <v>34822254</v>
          </cell>
          <cell r="BS137">
            <v>474744</v>
          </cell>
          <cell r="BT137">
            <v>184403</v>
          </cell>
          <cell r="BU137">
            <v>0</v>
          </cell>
          <cell r="BV137">
            <v>0</v>
          </cell>
          <cell r="BW137">
            <v>15472699</v>
          </cell>
          <cell r="BX137">
            <v>15131587</v>
          </cell>
          <cell r="BY137">
            <v>152094</v>
          </cell>
          <cell r="BZ137">
            <v>861572</v>
          </cell>
          <cell r="CA137">
            <v>0</v>
          </cell>
          <cell r="CB137">
            <v>81923211</v>
          </cell>
          <cell r="CC137">
            <v>13536469</v>
          </cell>
          <cell r="CD137">
            <v>19019117</v>
          </cell>
          <cell r="CE137">
            <v>721567</v>
          </cell>
          <cell r="CF137">
            <v>0</v>
          </cell>
          <cell r="CG137">
            <v>0</v>
          </cell>
          <cell r="CH137">
            <v>0</v>
          </cell>
          <cell r="CI137">
            <v>33277153</v>
          </cell>
          <cell r="CJ137">
            <v>115200364</v>
          </cell>
          <cell r="CK137">
            <v>991826591</v>
          </cell>
          <cell r="CM137">
            <v>67510734</v>
          </cell>
          <cell r="CN137">
            <v>3752364</v>
          </cell>
          <cell r="CO137">
            <v>439936</v>
          </cell>
          <cell r="CP137">
            <v>0</v>
          </cell>
          <cell r="CQ137">
            <v>629941</v>
          </cell>
          <cell r="CR137">
            <v>231082</v>
          </cell>
          <cell r="CS137">
            <v>1648260</v>
          </cell>
          <cell r="CT137">
            <v>0</v>
          </cell>
          <cell r="CV137">
            <v>0</v>
          </cell>
          <cell r="CW137">
            <v>212478000</v>
          </cell>
          <cell r="CX137">
            <v>12333709</v>
          </cell>
          <cell r="CY137">
            <v>4452131</v>
          </cell>
        </row>
        <row r="138">
          <cell r="A138">
            <v>887</v>
          </cell>
          <cell r="B138">
            <v>141204332</v>
          </cell>
          <cell r="C138">
            <v>4890601</v>
          </cell>
          <cell r="D138">
            <v>11649253</v>
          </cell>
          <cell r="E138">
            <v>799973</v>
          </cell>
          <cell r="F138">
            <v>4078391</v>
          </cell>
          <cell r="G138">
            <v>454483</v>
          </cell>
          <cell r="H138">
            <v>0</v>
          </cell>
          <cell r="I138">
            <v>680700</v>
          </cell>
          <cell r="J138">
            <v>0</v>
          </cell>
          <cell r="K138">
            <v>154100</v>
          </cell>
          <cell r="L138">
            <v>248700</v>
          </cell>
          <cell r="M138">
            <v>117900</v>
          </cell>
          <cell r="N138">
            <v>1292700</v>
          </cell>
          <cell r="O138">
            <v>2290200</v>
          </cell>
          <cell r="P138">
            <v>1866609</v>
          </cell>
          <cell r="Q138">
            <v>1155169</v>
          </cell>
          <cell r="R138">
            <v>641200</v>
          </cell>
          <cell r="S138">
            <v>0</v>
          </cell>
          <cell r="T138">
            <v>9341617</v>
          </cell>
          <cell r="U138">
            <v>185190</v>
          </cell>
          <cell r="V138">
            <v>32200</v>
          </cell>
          <cell r="W138">
            <v>0</v>
          </cell>
          <cell r="X138">
            <v>0</v>
          </cell>
          <cell r="Y138">
            <v>0</v>
          </cell>
          <cell r="Z138">
            <v>0</v>
          </cell>
          <cell r="AA138">
            <v>0</v>
          </cell>
          <cell r="AB138">
            <v>27600</v>
          </cell>
          <cell r="AC138">
            <v>0</v>
          </cell>
          <cell r="AD138">
            <v>294080</v>
          </cell>
          <cell r="AE138">
            <v>4500</v>
          </cell>
          <cell r="AF138">
            <v>359671</v>
          </cell>
          <cell r="AG138">
            <v>303900</v>
          </cell>
          <cell r="AH138">
            <v>30500</v>
          </cell>
          <cell r="AI138">
            <v>335100</v>
          </cell>
          <cell r="AJ138">
            <v>1808762</v>
          </cell>
          <cell r="AK138">
            <v>0</v>
          </cell>
          <cell r="AL138">
            <v>0</v>
          </cell>
          <cell r="AM138">
            <v>0</v>
          </cell>
          <cell r="AN138">
            <v>229900</v>
          </cell>
          <cell r="AO138">
            <v>645552</v>
          </cell>
          <cell r="AP138">
            <v>0</v>
          </cell>
          <cell r="AQ138">
            <v>185122883</v>
          </cell>
          <cell r="AR138">
            <v>1892184</v>
          </cell>
          <cell r="AS138">
            <v>528722</v>
          </cell>
          <cell r="AT138">
            <v>433900</v>
          </cell>
          <cell r="AU138">
            <v>0</v>
          </cell>
          <cell r="AV138">
            <v>0</v>
          </cell>
          <cell r="AW138">
            <v>16150</v>
          </cell>
          <cell r="AX138">
            <v>0</v>
          </cell>
          <cell r="AY138">
            <v>2870956</v>
          </cell>
          <cell r="AZ138">
            <v>658111</v>
          </cell>
          <cell r="BA138">
            <v>0</v>
          </cell>
          <cell r="BB138">
            <v>0</v>
          </cell>
          <cell r="BC138">
            <v>0</v>
          </cell>
          <cell r="BD138">
            <v>658111</v>
          </cell>
          <cell r="BE138">
            <v>331500</v>
          </cell>
          <cell r="BF138">
            <v>478744</v>
          </cell>
          <cell r="BG138">
            <v>46493</v>
          </cell>
          <cell r="BH138">
            <v>0</v>
          </cell>
          <cell r="BI138">
            <v>68308</v>
          </cell>
          <cell r="BJ138">
            <v>152024</v>
          </cell>
          <cell r="BK138">
            <v>1077069</v>
          </cell>
          <cell r="BL138">
            <v>1525772</v>
          </cell>
          <cell r="BM138">
            <v>190700</v>
          </cell>
          <cell r="BN138">
            <v>479161</v>
          </cell>
          <cell r="BO138">
            <v>0</v>
          </cell>
          <cell r="BP138">
            <v>27500</v>
          </cell>
          <cell r="BQ138">
            <v>0</v>
          </cell>
          <cell r="BR138">
            <v>4928852</v>
          </cell>
          <cell r="BS138">
            <v>35190</v>
          </cell>
          <cell r="BT138">
            <v>54401</v>
          </cell>
          <cell r="BU138">
            <v>10600</v>
          </cell>
          <cell r="BV138">
            <v>0</v>
          </cell>
          <cell r="BW138">
            <v>2793100</v>
          </cell>
          <cell r="BX138">
            <v>1194200</v>
          </cell>
          <cell r="BY138">
            <v>116100</v>
          </cell>
          <cell r="BZ138">
            <v>27900</v>
          </cell>
          <cell r="CA138">
            <v>0</v>
          </cell>
          <cell r="CB138">
            <v>11060760</v>
          </cell>
          <cell r="CC138">
            <v>1686431</v>
          </cell>
          <cell r="CD138">
            <v>3762013</v>
          </cell>
          <cell r="CE138">
            <v>360509</v>
          </cell>
          <cell r="CF138">
            <v>0</v>
          </cell>
          <cell r="CG138">
            <v>98405</v>
          </cell>
          <cell r="CH138">
            <v>0</v>
          </cell>
          <cell r="CI138">
            <v>5907358</v>
          </cell>
          <cell r="CJ138">
            <v>16968118</v>
          </cell>
          <cell r="CK138">
            <v>202091001</v>
          </cell>
          <cell r="CM138">
            <v>14239034</v>
          </cell>
          <cell r="CN138">
            <v>555627</v>
          </cell>
          <cell r="CO138">
            <v>0</v>
          </cell>
          <cell r="CP138">
            <v>0</v>
          </cell>
          <cell r="CQ138">
            <v>0</v>
          </cell>
          <cell r="CR138">
            <v>0</v>
          </cell>
          <cell r="CS138">
            <v>197883</v>
          </cell>
          <cell r="CT138">
            <v>0</v>
          </cell>
          <cell r="CV138">
            <v>0</v>
          </cell>
          <cell r="CW138">
            <v>18597909</v>
          </cell>
          <cell r="CX138">
            <v>3162625</v>
          </cell>
          <cell r="CY138">
            <v>98001</v>
          </cell>
        </row>
        <row r="139">
          <cell r="A139">
            <v>888</v>
          </cell>
          <cell r="B139">
            <v>513494700</v>
          </cell>
          <cell r="C139">
            <v>22449206</v>
          </cell>
          <cell r="D139">
            <v>51418204</v>
          </cell>
          <cell r="E139">
            <v>4802762</v>
          </cell>
          <cell r="F139">
            <v>23100000</v>
          </cell>
          <cell r="G139">
            <v>0</v>
          </cell>
          <cell r="H139">
            <v>500000</v>
          </cell>
          <cell r="I139">
            <v>2109400</v>
          </cell>
          <cell r="J139">
            <v>0</v>
          </cell>
          <cell r="K139">
            <v>0</v>
          </cell>
          <cell r="L139">
            <v>0</v>
          </cell>
          <cell r="M139">
            <v>361700</v>
          </cell>
          <cell r="N139">
            <v>1181200</v>
          </cell>
          <cell r="O139">
            <v>15897000</v>
          </cell>
          <cell r="P139">
            <v>11221384</v>
          </cell>
          <cell r="Q139">
            <v>4515923</v>
          </cell>
          <cell r="R139">
            <v>412881</v>
          </cell>
          <cell r="S139">
            <v>0</v>
          </cell>
          <cell r="T139">
            <v>26948969</v>
          </cell>
          <cell r="U139">
            <v>0</v>
          </cell>
          <cell r="V139">
            <v>112367</v>
          </cell>
          <cell r="W139">
            <v>115901</v>
          </cell>
          <cell r="X139">
            <v>0</v>
          </cell>
          <cell r="Y139">
            <v>0</v>
          </cell>
          <cell r="Z139">
            <v>3068840</v>
          </cell>
          <cell r="AA139">
            <v>0</v>
          </cell>
          <cell r="AB139">
            <v>157600</v>
          </cell>
          <cell r="AC139">
            <v>642392</v>
          </cell>
          <cell r="AD139">
            <v>577776</v>
          </cell>
          <cell r="AE139">
            <v>144636</v>
          </cell>
          <cell r="AF139">
            <v>1450000</v>
          </cell>
          <cell r="AG139">
            <v>340448</v>
          </cell>
          <cell r="AH139">
            <v>76200</v>
          </cell>
          <cell r="AI139">
            <v>721025</v>
          </cell>
          <cell r="AJ139">
            <v>11311625</v>
          </cell>
          <cell r="AK139">
            <v>536500</v>
          </cell>
          <cell r="AL139">
            <v>0</v>
          </cell>
          <cell r="AM139">
            <v>0</v>
          </cell>
          <cell r="AN139">
            <v>936000</v>
          </cell>
          <cell r="AO139">
            <v>3393935</v>
          </cell>
          <cell r="AP139">
            <v>0</v>
          </cell>
          <cell r="AQ139">
            <v>701998574</v>
          </cell>
          <cell r="AR139">
            <v>10067522</v>
          </cell>
          <cell r="AS139">
            <v>1686903</v>
          </cell>
          <cell r="AT139">
            <v>7652483</v>
          </cell>
          <cell r="AU139">
            <v>796800</v>
          </cell>
          <cell r="AV139">
            <v>0</v>
          </cell>
          <cell r="AW139">
            <v>0</v>
          </cell>
          <cell r="AX139">
            <v>0</v>
          </cell>
          <cell r="AY139">
            <v>20203708</v>
          </cell>
          <cell r="AZ139">
            <v>1808349</v>
          </cell>
          <cell r="BA139">
            <v>0</v>
          </cell>
          <cell r="BB139">
            <v>0</v>
          </cell>
          <cell r="BC139">
            <v>0</v>
          </cell>
          <cell r="BD139">
            <v>1808349</v>
          </cell>
          <cell r="BE139">
            <v>4812729</v>
          </cell>
          <cell r="BF139">
            <v>0</v>
          </cell>
          <cell r="BG139">
            <v>282387</v>
          </cell>
          <cell r="BH139">
            <v>874901</v>
          </cell>
          <cell r="BI139">
            <v>330500</v>
          </cell>
          <cell r="BJ139">
            <v>244436</v>
          </cell>
          <cell r="BK139">
            <v>6544953</v>
          </cell>
          <cell r="BL139">
            <v>5786976</v>
          </cell>
          <cell r="BM139">
            <v>3354368</v>
          </cell>
          <cell r="BN139">
            <v>2671690</v>
          </cell>
          <cell r="BO139">
            <v>23384</v>
          </cell>
          <cell r="BP139">
            <v>0</v>
          </cell>
          <cell r="BQ139">
            <v>558836</v>
          </cell>
          <cell r="BR139">
            <v>30196938</v>
          </cell>
          <cell r="BS139">
            <v>130853</v>
          </cell>
          <cell r="BT139">
            <v>369680</v>
          </cell>
          <cell r="BU139">
            <v>0</v>
          </cell>
          <cell r="BV139">
            <v>579267</v>
          </cell>
          <cell r="BW139">
            <v>13087389</v>
          </cell>
          <cell r="BX139">
            <v>9352554</v>
          </cell>
          <cell r="BY139">
            <v>68917</v>
          </cell>
          <cell r="BZ139">
            <v>0</v>
          </cell>
          <cell r="CA139">
            <v>0</v>
          </cell>
          <cell r="CB139">
            <v>64540924</v>
          </cell>
          <cell r="CC139">
            <v>14808616</v>
          </cell>
          <cell r="CD139">
            <v>17500727</v>
          </cell>
          <cell r="CE139">
            <v>564656</v>
          </cell>
          <cell r="CF139">
            <v>790779</v>
          </cell>
          <cell r="CG139">
            <v>90564</v>
          </cell>
          <cell r="CH139">
            <v>130100</v>
          </cell>
          <cell r="CI139">
            <v>33885442</v>
          </cell>
          <cell r="CJ139">
            <v>98426366</v>
          </cell>
          <cell r="CK139">
            <v>800424940</v>
          </cell>
          <cell r="CM139">
            <v>20142000</v>
          </cell>
          <cell r="CN139">
            <v>2470000</v>
          </cell>
          <cell r="CO139">
            <v>79200</v>
          </cell>
          <cell r="CP139">
            <v>0</v>
          </cell>
          <cell r="CQ139">
            <v>0</v>
          </cell>
          <cell r="CR139">
            <v>0</v>
          </cell>
          <cell r="CS139">
            <v>1678700</v>
          </cell>
          <cell r="CT139">
            <v>0</v>
          </cell>
          <cell r="CV139">
            <v>0</v>
          </cell>
          <cell r="CW139">
            <v>53300000</v>
          </cell>
          <cell r="CX139">
            <v>10927732</v>
          </cell>
          <cell r="CY139">
            <v>4533429</v>
          </cell>
        </row>
        <row r="140">
          <cell r="A140">
            <v>889</v>
          </cell>
          <cell r="B140">
            <v>78995599</v>
          </cell>
          <cell r="C140">
            <v>2909718</v>
          </cell>
          <cell r="D140">
            <v>7243782</v>
          </cell>
          <cell r="E140">
            <v>2995538</v>
          </cell>
          <cell r="F140">
            <v>3195773</v>
          </cell>
          <cell r="G140">
            <v>0</v>
          </cell>
          <cell r="H140">
            <v>0</v>
          </cell>
          <cell r="I140">
            <v>0</v>
          </cell>
          <cell r="J140">
            <v>0</v>
          </cell>
          <cell r="K140">
            <v>898491</v>
          </cell>
          <cell r="L140">
            <v>1344581</v>
          </cell>
          <cell r="M140">
            <v>45871</v>
          </cell>
          <cell r="N140">
            <v>822001</v>
          </cell>
          <cell r="O140">
            <v>1438052</v>
          </cell>
          <cell r="P140">
            <v>1868261</v>
          </cell>
          <cell r="Q140">
            <v>356215</v>
          </cell>
          <cell r="R140">
            <v>0</v>
          </cell>
          <cell r="S140">
            <v>0</v>
          </cell>
          <cell r="T140">
            <v>4853542</v>
          </cell>
          <cell r="U140">
            <v>0</v>
          </cell>
          <cell r="V140">
            <v>49500</v>
          </cell>
          <cell r="W140">
            <v>152862</v>
          </cell>
          <cell r="X140">
            <v>0</v>
          </cell>
          <cell r="Y140">
            <v>0</v>
          </cell>
          <cell r="Z140">
            <v>0</v>
          </cell>
          <cell r="AA140">
            <v>0</v>
          </cell>
          <cell r="AB140">
            <v>0</v>
          </cell>
          <cell r="AC140">
            <v>140000</v>
          </cell>
          <cell r="AD140">
            <v>227362</v>
          </cell>
          <cell r="AE140">
            <v>110494</v>
          </cell>
          <cell r="AF140">
            <v>100401</v>
          </cell>
          <cell r="AG140">
            <v>97054</v>
          </cell>
          <cell r="AH140">
            <v>21725</v>
          </cell>
          <cell r="AI140">
            <v>233770</v>
          </cell>
          <cell r="AJ140">
            <v>294492</v>
          </cell>
          <cell r="AK140">
            <v>0</v>
          </cell>
          <cell r="AL140">
            <v>0</v>
          </cell>
          <cell r="AM140">
            <v>0</v>
          </cell>
          <cell r="AN140">
            <v>187229</v>
          </cell>
          <cell r="AO140">
            <v>772000</v>
          </cell>
          <cell r="AP140">
            <v>0</v>
          </cell>
          <cell r="AQ140">
            <v>109354313</v>
          </cell>
          <cell r="AR140">
            <v>1411532</v>
          </cell>
          <cell r="AS140">
            <v>110744</v>
          </cell>
          <cell r="AT140">
            <v>36800</v>
          </cell>
          <cell r="AU140">
            <v>0</v>
          </cell>
          <cell r="AV140">
            <v>0</v>
          </cell>
          <cell r="AW140">
            <v>0</v>
          </cell>
          <cell r="AX140">
            <v>0</v>
          </cell>
          <cell r="AY140">
            <v>1559076</v>
          </cell>
          <cell r="AZ140">
            <v>3482900</v>
          </cell>
          <cell r="BA140">
            <v>367609</v>
          </cell>
          <cell r="BB140">
            <v>0</v>
          </cell>
          <cell r="BC140">
            <v>0</v>
          </cell>
          <cell r="BD140">
            <v>3850509</v>
          </cell>
          <cell r="BE140">
            <v>584409</v>
          </cell>
          <cell r="BF140">
            <v>227805</v>
          </cell>
          <cell r="BG140">
            <v>45179</v>
          </cell>
          <cell r="BH140">
            <v>0</v>
          </cell>
          <cell r="BI140">
            <v>0</v>
          </cell>
          <cell r="BJ140">
            <v>107033</v>
          </cell>
          <cell r="BK140">
            <v>964426</v>
          </cell>
          <cell r="BL140">
            <v>1151122</v>
          </cell>
          <cell r="BM140">
            <v>256245</v>
          </cell>
          <cell r="BN140">
            <v>526633</v>
          </cell>
          <cell r="BO140">
            <v>0</v>
          </cell>
          <cell r="BP140">
            <v>0</v>
          </cell>
          <cell r="BQ140">
            <v>0</v>
          </cell>
          <cell r="BR140">
            <v>3423884</v>
          </cell>
          <cell r="BS140">
            <v>94550</v>
          </cell>
          <cell r="BT140">
            <v>145139</v>
          </cell>
          <cell r="BU140">
            <v>0</v>
          </cell>
          <cell r="BV140">
            <v>375534</v>
          </cell>
          <cell r="BW140">
            <v>2025783</v>
          </cell>
          <cell r="BX140">
            <v>0</v>
          </cell>
          <cell r="BY140">
            <v>0</v>
          </cell>
          <cell r="BZ140">
            <v>0</v>
          </cell>
          <cell r="CA140">
            <v>0</v>
          </cell>
          <cell r="CB140">
            <v>10949017</v>
          </cell>
          <cell r="CC140">
            <v>1771477</v>
          </cell>
          <cell r="CD140">
            <v>2994123</v>
          </cell>
          <cell r="CE140">
            <v>512300</v>
          </cell>
          <cell r="CF140">
            <v>0</v>
          </cell>
          <cell r="CG140">
            <v>129700</v>
          </cell>
          <cell r="CH140">
            <v>0</v>
          </cell>
          <cell r="CI140">
            <v>5407600</v>
          </cell>
          <cell r="CJ140">
            <v>16356617</v>
          </cell>
          <cell r="CK140">
            <v>125710930</v>
          </cell>
          <cell r="CM140">
            <v>1418946</v>
          </cell>
          <cell r="CN140">
            <v>592778</v>
          </cell>
          <cell r="CO140">
            <v>0</v>
          </cell>
          <cell r="CP140">
            <v>0</v>
          </cell>
          <cell r="CQ140">
            <v>0</v>
          </cell>
          <cell r="CR140">
            <v>0</v>
          </cell>
          <cell r="CS140">
            <v>195000</v>
          </cell>
          <cell r="CT140">
            <v>0</v>
          </cell>
          <cell r="CV140">
            <v>0</v>
          </cell>
          <cell r="CW140">
            <v>10971000</v>
          </cell>
          <cell r="CX140">
            <v>1917922</v>
          </cell>
          <cell r="CY140">
            <v>40563</v>
          </cell>
        </row>
        <row r="141">
          <cell r="A141">
            <v>890</v>
          </cell>
          <cell r="B141">
            <v>62113113</v>
          </cell>
          <cell r="C141">
            <v>2279095</v>
          </cell>
          <cell r="D141">
            <v>5053769</v>
          </cell>
          <cell r="E141">
            <v>1488484</v>
          </cell>
          <cell r="F141">
            <v>2205343</v>
          </cell>
          <cell r="G141">
            <v>0</v>
          </cell>
          <cell r="H141">
            <v>0</v>
          </cell>
          <cell r="I141">
            <v>1508637</v>
          </cell>
          <cell r="J141">
            <v>333252</v>
          </cell>
          <cell r="K141">
            <v>0</v>
          </cell>
          <cell r="L141">
            <v>0</v>
          </cell>
          <cell r="M141">
            <v>418399</v>
          </cell>
          <cell r="N141">
            <v>396747</v>
          </cell>
          <cell r="O141">
            <v>1861449</v>
          </cell>
          <cell r="P141">
            <v>1746274</v>
          </cell>
          <cell r="Q141">
            <v>367068</v>
          </cell>
          <cell r="R141">
            <v>183382</v>
          </cell>
          <cell r="S141">
            <v>0</v>
          </cell>
          <cell r="T141">
            <v>4050035</v>
          </cell>
          <cell r="U141">
            <v>0</v>
          </cell>
          <cell r="V141">
            <v>19899</v>
          </cell>
          <cell r="W141">
            <v>25997</v>
          </cell>
          <cell r="X141">
            <v>0</v>
          </cell>
          <cell r="Y141">
            <v>0</v>
          </cell>
          <cell r="Z141">
            <v>577269</v>
          </cell>
          <cell r="AA141">
            <v>0</v>
          </cell>
          <cell r="AB141">
            <v>3442</v>
          </cell>
          <cell r="AC141">
            <v>10113</v>
          </cell>
          <cell r="AD141">
            <v>185018</v>
          </cell>
          <cell r="AE141">
            <v>31351</v>
          </cell>
          <cell r="AF141">
            <v>148669</v>
          </cell>
          <cell r="AG141">
            <v>69256</v>
          </cell>
          <cell r="AH141">
            <v>4693</v>
          </cell>
          <cell r="AI141">
            <v>128126</v>
          </cell>
          <cell r="AJ141">
            <v>286850</v>
          </cell>
          <cell r="AK141">
            <v>0</v>
          </cell>
          <cell r="AL141">
            <v>538515</v>
          </cell>
          <cell r="AM141">
            <v>0</v>
          </cell>
          <cell r="AN141">
            <v>0</v>
          </cell>
          <cell r="AO141">
            <v>328884</v>
          </cell>
          <cell r="AP141">
            <v>0</v>
          </cell>
          <cell r="AQ141">
            <v>86363129</v>
          </cell>
          <cell r="AR141">
            <v>1551765</v>
          </cell>
          <cell r="AS141">
            <v>55000</v>
          </cell>
          <cell r="AT141">
            <v>16320</v>
          </cell>
          <cell r="AU141">
            <v>0</v>
          </cell>
          <cell r="AV141">
            <v>0</v>
          </cell>
          <cell r="AW141">
            <v>85289</v>
          </cell>
          <cell r="AX141">
            <v>43064</v>
          </cell>
          <cell r="AY141">
            <v>1751438</v>
          </cell>
          <cell r="AZ141">
            <v>2276867</v>
          </cell>
          <cell r="BA141">
            <v>0</v>
          </cell>
          <cell r="BB141">
            <v>98675</v>
          </cell>
          <cell r="BC141">
            <v>0</v>
          </cell>
          <cell r="BD141">
            <v>2375542</v>
          </cell>
          <cell r="BE141">
            <v>362912</v>
          </cell>
          <cell r="BF141">
            <v>260353</v>
          </cell>
          <cell r="BG141">
            <v>80243</v>
          </cell>
          <cell r="BH141">
            <v>0</v>
          </cell>
          <cell r="BI141">
            <v>29238</v>
          </cell>
          <cell r="BJ141">
            <v>111580</v>
          </cell>
          <cell r="BK141">
            <v>844326</v>
          </cell>
          <cell r="BL141">
            <v>1104272</v>
          </cell>
          <cell r="BM141">
            <v>348972</v>
          </cell>
          <cell r="BN141">
            <v>351635</v>
          </cell>
          <cell r="BO141">
            <v>0</v>
          </cell>
          <cell r="BP141">
            <v>0</v>
          </cell>
          <cell r="BQ141">
            <v>0</v>
          </cell>
          <cell r="BR141">
            <v>2546249</v>
          </cell>
          <cell r="BS141">
            <v>58571</v>
          </cell>
          <cell r="BT141">
            <v>40210</v>
          </cell>
          <cell r="BU141">
            <v>33990</v>
          </cell>
          <cell r="BV141">
            <v>132549</v>
          </cell>
          <cell r="BW141">
            <v>980188</v>
          </cell>
          <cell r="BX141">
            <v>600134</v>
          </cell>
          <cell r="BY141">
            <v>0</v>
          </cell>
          <cell r="BZ141">
            <v>0</v>
          </cell>
          <cell r="CA141">
            <v>115697</v>
          </cell>
          <cell r="CB141">
            <v>8737524</v>
          </cell>
          <cell r="CC141">
            <v>1376817</v>
          </cell>
          <cell r="CD141">
            <v>189299</v>
          </cell>
          <cell r="CE141">
            <v>0</v>
          </cell>
          <cell r="CF141">
            <v>144903</v>
          </cell>
          <cell r="CG141">
            <v>0</v>
          </cell>
          <cell r="CH141">
            <v>0</v>
          </cell>
          <cell r="CI141">
            <v>1711019</v>
          </cell>
          <cell r="CJ141">
            <v>10448543</v>
          </cell>
          <cell r="CK141">
            <v>96811672</v>
          </cell>
          <cell r="CM141">
            <v>689181</v>
          </cell>
          <cell r="CN141">
            <v>0</v>
          </cell>
          <cell r="CO141">
            <v>0</v>
          </cell>
          <cell r="CP141">
            <v>0</v>
          </cell>
          <cell r="CQ141">
            <v>0</v>
          </cell>
          <cell r="CR141">
            <v>0</v>
          </cell>
          <cell r="CS141">
            <v>447426</v>
          </cell>
          <cell r="CT141">
            <v>0</v>
          </cell>
          <cell r="CV141">
            <v>0</v>
          </cell>
          <cell r="CW141">
            <v>10246000</v>
          </cell>
          <cell r="CX141">
            <v>824159</v>
          </cell>
          <cell r="CY141">
            <v>154046</v>
          </cell>
        </row>
        <row r="142">
          <cell r="A142">
            <v>891</v>
          </cell>
          <cell r="B142">
            <v>358960184</v>
          </cell>
          <cell r="C142">
            <v>13316187</v>
          </cell>
          <cell r="D142">
            <v>26067081</v>
          </cell>
          <cell r="E142">
            <v>822000</v>
          </cell>
          <cell r="F142">
            <v>13868156</v>
          </cell>
          <cell r="G142">
            <v>0</v>
          </cell>
          <cell r="H142">
            <v>150000</v>
          </cell>
          <cell r="I142">
            <v>599541</v>
          </cell>
          <cell r="J142">
            <v>185597</v>
          </cell>
          <cell r="K142">
            <v>879109</v>
          </cell>
          <cell r="L142">
            <v>5225072</v>
          </cell>
          <cell r="M142">
            <v>63447</v>
          </cell>
          <cell r="N142">
            <v>2851658</v>
          </cell>
          <cell r="O142">
            <v>1959607</v>
          </cell>
          <cell r="P142">
            <v>2919604</v>
          </cell>
          <cell r="Q142">
            <v>1582223</v>
          </cell>
          <cell r="R142">
            <v>600663</v>
          </cell>
          <cell r="S142">
            <v>0</v>
          </cell>
          <cell r="T142">
            <v>5652058</v>
          </cell>
          <cell r="U142">
            <v>89977</v>
          </cell>
          <cell r="V142">
            <v>201082</v>
          </cell>
          <cell r="W142">
            <v>582695</v>
          </cell>
          <cell r="X142">
            <v>215460</v>
          </cell>
          <cell r="Y142">
            <v>0</v>
          </cell>
          <cell r="Z142">
            <v>0</v>
          </cell>
          <cell r="AA142">
            <v>0</v>
          </cell>
          <cell r="AB142">
            <v>0</v>
          </cell>
          <cell r="AC142">
            <v>0</v>
          </cell>
          <cell r="AD142">
            <v>604760</v>
          </cell>
          <cell r="AE142">
            <v>152709</v>
          </cell>
          <cell r="AF142">
            <v>0</v>
          </cell>
          <cell r="AG142">
            <v>153208</v>
          </cell>
          <cell r="AH142">
            <v>10455</v>
          </cell>
          <cell r="AI142">
            <v>311180</v>
          </cell>
          <cell r="AJ142">
            <v>2044145</v>
          </cell>
          <cell r="AK142">
            <v>0</v>
          </cell>
          <cell r="AL142">
            <v>10000</v>
          </cell>
          <cell r="AM142">
            <v>0</v>
          </cell>
          <cell r="AN142">
            <v>526088</v>
          </cell>
          <cell r="AO142">
            <v>25378454</v>
          </cell>
          <cell r="AP142">
            <v>0</v>
          </cell>
          <cell r="AQ142">
            <v>465982400</v>
          </cell>
          <cell r="AR142">
            <v>10631489</v>
          </cell>
          <cell r="AS142">
            <v>1394153</v>
          </cell>
          <cell r="AT142">
            <v>3412032</v>
          </cell>
          <cell r="AU142">
            <v>130033</v>
          </cell>
          <cell r="AV142">
            <v>3181099</v>
          </cell>
          <cell r="AW142">
            <v>135599</v>
          </cell>
          <cell r="AX142">
            <v>0</v>
          </cell>
          <cell r="AY142">
            <v>18884405</v>
          </cell>
          <cell r="AZ142">
            <v>4598553</v>
          </cell>
          <cell r="BA142">
            <v>6811810</v>
          </cell>
          <cell r="BB142">
            <v>98551</v>
          </cell>
          <cell r="BC142">
            <v>0</v>
          </cell>
          <cell r="BD142">
            <v>11508914</v>
          </cell>
          <cell r="BE142">
            <v>1666796</v>
          </cell>
          <cell r="BF142">
            <v>579957</v>
          </cell>
          <cell r="BG142">
            <v>430529</v>
          </cell>
          <cell r="BH142">
            <v>0</v>
          </cell>
          <cell r="BI142">
            <v>314552</v>
          </cell>
          <cell r="BJ142">
            <v>400237</v>
          </cell>
          <cell r="BK142">
            <v>3392071</v>
          </cell>
          <cell r="BL142">
            <v>6866485</v>
          </cell>
          <cell r="BM142">
            <v>517957</v>
          </cell>
          <cell r="BN142">
            <v>1076834</v>
          </cell>
          <cell r="BO142">
            <v>1871694</v>
          </cell>
          <cell r="BP142">
            <v>252771</v>
          </cell>
          <cell r="BQ142">
            <v>869540</v>
          </cell>
          <cell r="BR142">
            <v>15395354</v>
          </cell>
          <cell r="BS142">
            <v>282264</v>
          </cell>
          <cell r="BT142">
            <v>162434</v>
          </cell>
          <cell r="BU142">
            <v>17320</v>
          </cell>
          <cell r="BV142">
            <v>134720</v>
          </cell>
          <cell r="BW142">
            <v>4545616</v>
          </cell>
          <cell r="BX142">
            <v>5409098</v>
          </cell>
          <cell r="BY142">
            <v>255106</v>
          </cell>
          <cell r="BZ142">
            <v>0</v>
          </cell>
          <cell r="CA142">
            <v>1009998</v>
          </cell>
          <cell r="CB142">
            <v>57057227</v>
          </cell>
          <cell r="CC142">
            <v>9431864</v>
          </cell>
          <cell r="CD142">
            <v>5012244</v>
          </cell>
          <cell r="CE142">
            <v>52519</v>
          </cell>
          <cell r="CF142">
            <v>526770</v>
          </cell>
          <cell r="CG142">
            <v>0</v>
          </cell>
          <cell r="CH142">
            <v>307452</v>
          </cell>
          <cell r="CI142">
            <v>15330849</v>
          </cell>
          <cell r="CJ142">
            <v>72388076</v>
          </cell>
          <cell r="CK142">
            <v>538370476</v>
          </cell>
          <cell r="CM142">
            <v>28629015</v>
          </cell>
          <cell r="CN142">
            <v>1665141</v>
          </cell>
          <cell r="CO142">
            <v>88265</v>
          </cell>
          <cell r="CP142">
            <v>0</v>
          </cell>
          <cell r="CQ142">
            <v>0</v>
          </cell>
          <cell r="CR142">
            <v>0</v>
          </cell>
          <cell r="CS142">
            <v>109227</v>
          </cell>
          <cell r="CT142">
            <v>0</v>
          </cell>
          <cell r="CV142">
            <v>0</v>
          </cell>
          <cell r="CW142">
            <v>54613266</v>
          </cell>
          <cell r="CX142">
            <v>9536582</v>
          </cell>
          <cell r="CY142">
            <v>0</v>
          </cell>
        </row>
        <row r="143">
          <cell r="A143">
            <v>892</v>
          </cell>
          <cell r="B143">
            <v>129785717</v>
          </cell>
          <cell r="C143">
            <v>4869656</v>
          </cell>
          <cell r="D143">
            <v>10285062</v>
          </cell>
          <cell r="E143">
            <v>3252769</v>
          </cell>
          <cell r="F143">
            <v>4620516</v>
          </cell>
          <cell r="G143">
            <v>0</v>
          </cell>
          <cell r="H143">
            <v>0</v>
          </cell>
          <cell r="I143">
            <v>122386</v>
          </cell>
          <cell r="J143">
            <v>152671</v>
          </cell>
          <cell r="K143">
            <v>0</v>
          </cell>
          <cell r="L143">
            <v>1330062</v>
          </cell>
          <cell r="M143">
            <v>391754</v>
          </cell>
          <cell r="N143">
            <v>1081200</v>
          </cell>
          <cell r="O143">
            <v>450356</v>
          </cell>
          <cell r="P143">
            <v>927850</v>
          </cell>
          <cell r="Q143">
            <v>1713157</v>
          </cell>
          <cell r="R143">
            <v>1244407</v>
          </cell>
          <cell r="S143">
            <v>0</v>
          </cell>
          <cell r="T143">
            <v>1708398</v>
          </cell>
          <cell r="U143">
            <v>0</v>
          </cell>
          <cell r="V143">
            <v>59400</v>
          </cell>
          <cell r="W143">
            <v>0</v>
          </cell>
          <cell r="X143">
            <v>0</v>
          </cell>
          <cell r="Y143">
            <v>185642</v>
          </cell>
          <cell r="Z143">
            <v>0</v>
          </cell>
          <cell r="AA143">
            <v>0</v>
          </cell>
          <cell r="AB143">
            <v>117900</v>
          </cell>
          <cell r="AC143">
            <v>0</v>
          </cell>
          <cell r="AD143">
            <v>300324</v>
          </cell>
          <cell r="AE143">
            <v>0</v>
          </cell>
          <cell r="AF143">
            <v>500000</v>
          </cell>
          <cell r="AG143">
            <v>0</v>
          </cell>
          <cell r="AH143">
            <v>31938</v>
          </cell>
          <cell r="AI143">
            <v>0</v>
          </cell>
          <cell r="AJ143">
            <v>2314936</v>
          </cell>
          <cell r="AK143">
            <v>0</v>
          </cell>
          <cell r="AL143">
            <v>2012581</v>
          </cell>
          <cell r="AM143">
            <v>0</v>
          </cell>
          <cell r="AN143">
            <v>334461</v>
          </cell>
          <cell r="AO143">
            <v>7178610</v>
          </cell>
          <cell r="AP143">
            <v>25000</v>
          </cell>
          <cell r="AQ143">
            <v>174996753</v>
          </cell>
          <cell r="AR143">
            <v>3418311</v>
          </cell>
          <cell r="AS143">
            <v>910300</v>
          </cell>
          <cell r="AT143">
            <v>1200000</v>
          </cell>
          <cell r="AU143">
            <v>125000</v>
          </cell>
          <cell r="AV143">
            <v>0</v>
          </cell>
          <cell r="AW143">
            <v>0</v>
          </cell>
          <cell r="AX143">
            <v>0</v>
          </cell>
          <cell r="AY143">
            <v>5653611</v>
          </cell>
          <cell r="AZ143">
            <v>2713644</v>
          </cell>
          <cell r="BA143">
            <v>210000</v>
          </cell>
          <cell r="BB143">
            <v>0</v>
          </cell>
          <cell r="BC143">
            <v>0</v>
          </cell>
          <cell r="BD143">
            <v>2923644</v>
          </cell>
          <cell r="BE143">
            <v>882592</v>
          </cell>
          <cell r="BF143">
            <v>59335</v>
          </cell>
          <cell r="BG143">
            <v>376309</v>
          </cell>
          <cell r="BH143">
            <v>30861</v>
          </cell>
          <cell r="BI143">
            <v>230833</v>
          </cell>
          <cell r="BJ143">
            <v>0</v>
          </cell>
          <cell r="BK143">
            <v>1579930</v>
          </cell>
          <cell r="BL143">
            <v>1901822</v>
          </cell>
          <cell r="BM143">
            <v>1304416</v>
          </cell>
          <cell r="BN143">
            <v>1260370</v>
          </cell>
          <cell r="BO143">
            <v>8792</v>
          </cell>
          <cell r="BP143">
            <v>462207</v>
          </cell>
          <cell r="BQ143">
            <v>160126</v>
          </cell>
          <cell r="BR143">
            <v>7442238</v>
          </cell>
          <cell r="BS143">
            <v>228202</v>
          </cell>
          <cell r="BT143">
            <v>514790</v>
          </cell>
          <cell r="BU143">
            <v>160105</v>
          </cell>
          <cell r="BV143">
            <v>828600</v>
          </cell>
          <cell r="BW143">
            <v>1644690</v>
          </cell>
          <cell r="BX143">
            <v>740930</v>
          </cell>
          <cell r="BY143">
            <v>129010</v>
          </cell>
          <cell r="BZ143">
            <v>0</v>
          </cell>
          <cell r="CA143">
            <v>829180</v>
          </cell>
          <cell r="CB143">
            <v>20330425</v>
          </cell>
          <cell r="CC143">
            <v>3393400</v>
          </cell>
          <cell r="CD143">
            <v>2347930</v>
          </cell>
          <cell r="CE143">
            <v>0</v>
          </cell>
          <cell r="CF143">
            <v>0</v>
          </cell>
          <cell r="CG143">
            <v>99020</v>
          </cell>
          <cell r="CH143">
            <v>0</v>
          </cell>
          <cell r="CI143">
            <v>5840350</v>
          </cell>
          <cell r="CJ143">
            <v>26170775</v>
          </cell>
          <cell r="CK143">
            <v>201167528</v>
          </cell>
          <cell r="CM143">
            <v>2778901</v>
          </cell>
          <cell r="CN143">
            <v>780416</v>
          </cell>
          <cell r="CO143">
            <v>0</v>
          </cell>
          <cell r="CP143">
            <v>0</v>
          </cell>
          <cell r="CQ143">
            <v>0</v>
          </cell>
          <cell r="CR143">
            <v>0</v>
          </cell>
          <cell r="CS143">
            <v>0</v>
          </cell>
          <cell r="CT143">
            <v>174507</v>
          </cell>
          <cell r="CV143">
            <v>0</v>
          </cell>
          <cell r="CW143">
            <v>13664864</v>
          </cell>
          <cell r="CX143">
            <v>3039420</v>
          </cell>
          <cell r="CY143">
            <v>65011</v>
          </cell>
        </row>
        <row r="144">
          <cell r="A144">
            <v>893</v>
          </cell>
          <cell r="B144">
            <v>112514947</v>
          </cell>
          <cell r="C144">
            <v>5355946.0999999996</v>
          </cell>
          <cell r="D144">
            <v>8858647</v>
          </cell>
          <cell r="E144">
            <v>593778</v>
          </cell>
          <cell r="F144">
            <v>4816576</v>
          </cell>
          <cell r="G144">
            <v>0</v>
          </cell>
          <cell r="H144">
            <v>0</v>
          </cell>
          <cell r="I144">
            <v>1455127</v>
          </cell>
          <cell r="J144">
            <v>166338</v>
          </cell>
          <cell r="K144">
            <v>1823830</v>
          </cell>
          <cell r="L144">
            <v>255183</v>
          </cell>
          <cell r="M144">
            <v>60793</v>
          </cell>
          <cell r="N144">
            <v>1730102</v>
          </cell>
          <cell r="O144">
            <v>2624511</v>
          </cell>
          <cell r="P144">
            <v>547681</v>
          </cell>
          <cell r="Q144">
            <v>40790</v>
          </cell>
          <cell r="R144">
            <v>281166</v>
          </cell>
          <cell r="S144">
            <v>0</v>
          </cell>
          <cell r="T144">
            <v>8077081</v>
          </cell>
          <cell r="U144">
            <v>1434800</v>
          </cell>
          <cell r="V144">
            <v>26047</v>
          </cell>
          <cell r="W144">
            <v>14290</v>
          </cell>
          <cell r="X144">
            <v>0</v>
          </cell>
          <cell r="Y144">
            <v>0</v>
          </cell>
          <cell r="Z144">
            <v>13390</v>
          </cell>
          <cell r="AA144">
            <v>51036</v>
          </cell>
          <cell r="AB144">
            <v>0</v>
          </cell>
          <cell r="AC144">
            <v>10565</v>
          </cell>
          <cell r="AD144">
            <v>185673</v>
          </cell>
          <cell r="AE144">
            <v>15310</v>
          </cell>
          <cell r="AF144">
            <v>213264</v>
          </cell>
          <cell r="AG144">
            <v>75616</v>
          </cell>
          <cell r="AH144">
            <v>4936</v>
          </cell>
          <cell r="AI144">
            <v>314202</v>
          </cell>
          <cell r="AJ144">
            <v>1733681</v>
          </cell>
          <cell r="AK144">
            <v>0</v>
          </cell>
          <cell r="AL144">
            <v>92622</v>
          </cell>
          <cell r="AM144">
            <v>0</v>
          </cell>
          <cell r="AN144">
            <v>158424</v>
          </cell>
          <cell r="AO144">
            <v>1827008</v>
          </cell>
          <cell r="AP144">
            <v>0</v>
          </cell>
          <cell r="AQ144">
            <v>155373360.09999999</v>
          </cell>
          <cell r="AR144">
            <v>1642833</v>
          </cell>
          <cell r="AS144">
            <v>204147</v>
          </cell>
          <cell r="AT144">
            <v>2099596</v>
          </cell>
          <cell r="AU144">
            <v>168676</v>
          </cell>
          <cell r="AV144">
            <v>39390</v>
          </cell>
          <cell r="AW144">
            <v>74781</v>
          </cell>
          <cell r="AX144">
            <v>25518</v>
          </cell>
          <cell r="AY144">
            <v>4254941</v>
          </cell>
          <cell r="AZ144">
            <v>228677</v>
          </cell>
          <cell r="BA144">
            <v>2000</v>
          </cell>
          <cell r="BB144">
            <v>84000</v>
          </cell>
          <cell r="BC144">
            <v>0</v>
          </cell>
          <cell r="BD144">
            <v>314677</v>
          </cell>
          <cell r="BE144">
            <v>770208</v>
          </cell>
          <cell r="BF144">
            <v>168341</v>
          </cell>
          <cell r="BG144">
            <v>77354</v>
          </cell>
          <cell r="BH144">
            <v>43636</v>
          </cell>
          <cell r="BI144">
            <v>42871</v>
          </cell>
          <cell r="BJ144">
            <v>88938</v>
          </cell>
          <cell r="BK144">
            <v>1191348</v>
          </cell>
          <cell r="BL144">
            <v>942475</v>
          </cell>
          <cell r="BM144">
            <v>287974</v>
          </cell>
          <cell r="BN144">
            <v>452212</v>
          </cell>
          <cell r="BO144">
            <v>1364571</v>
          </cell>
          <cell r="BP144">
            <v>0</v>
          </cell>
          <cell r="BQ144">
            <v>55901</v>
          </cell>
          <cell r="BR144">
            <v>11698002</v>
          </cell>
          <cell r="BS144">
            <v>44660</v>
          </cell>
          <cell r="BT144">
            <v>72670</v>
          </cell>
          <cell r="BU144">
            <v>0</v>
          </cell>
          <cell r="BV144">
            <v>0</v>
          </cell>
          <cell r="BW144">
            <v>3291982</v>
          </cell>
          <cell r="BX144">
            <v>5592260</v>
          </cell>
          <cell r="BY144">
            <v>0</v>
          </cell>
          <cell r="BZ144">
            <v>535772</v>
          </cell>
          <cell r="CA144">
            <v>15311</v>
          </cell>
          <cell r="CB144">
            <v>18416754</v>
          </cell>
          <cell r="CC144">
            <v>2556139</v>
          </cell>
          <cell r="CD144">
            <v>961000</v>
          </cell>
          <cell r="CE144">
            <v>117997</v>
          </cell>
          <cell r="CF144">
            <v>13313</v>
          </cell>
          <cell r="CG144">
            <v>1296</v>
          </cell>
          <cell r="CH144">
            <v>44438</v>
          </cell>
          <cell r="CI144">
            <v>3694183</v>
          </cell>
          <cell r="CJ144">
            <v>22110937</v>
          </cell>
          <cell r="CK144">
            <v>177484297.09999999</v>
          </cell>
          <cell r="CM144">
            <v>5301756</v>
          </cell>
          <cell r="CN144">
            <v>270180</v>
          </cell>
          <cell r="CO144">
            <v>31220</v>
          </cell>
          <cell r="CP144">
            <v>0</v>
          </cell>
          <cell r="CQ144">
            <v>0</v>
          </cell>
          <cell r="CR144">
            <v>0</v>
          </cell>
          <cell r="CS144">
            <v>127290</v>
          </cell>
          <cell r="CT144">
            <v>0</v>
          </cell>
          <cell r="CV144">
            <v>0</v>
          </cell>
          <cell r="CW144">
            <v>13259226</v>
          </cell>
          <cell r="CX144">
            <v>3933371</v>
          </cell>
          <cell r="CY144">
            <v>303580</v>
          </cell>
        </row>
        <row r="145">
          <cell r="A145">
            <v>894</v>
          </cell>
          <cell r="B145">
            <v>77110718</v>
          </cell>
          <cell r="C145">
            <v>3326480</v>
          </cell>
          <cell r="D145">
            <v>5265102</v>
          </cell>
          <cell r="E145">
            <v>1822411</v>
          </cell>
          <cell r="F145">
            <v>3160680</v>
          </cell>
          <cell r="G145">
            <v>0</v>
          </cell>
          <cell r="H145">
            <v>0</v>
          </cell>
          <cell r="I145">
            <v>725360</v>
          </cell>
          <cell r="J145">
            <v>465815</v>
          </cell>
          <cell r="K145">
            <v>0</v>
          </cell>
          <cell r="L145">
            <v>0</v>
          </cell>
          <cell r="M145">
            <v>266923</v>
          </cell>
          <cell r="N145">
            <v>251380</v>
          </cell>
          <cell r="O145">
            <v>618420</v>
          </cell>
          <cell r="P145">
            <v>1416281</v>
          </cell>
          <cell r="Q145">
            <v>794432</v>
          </cell>
          <cell r="R145">
            <v>375186</v>
          </cell>
          <cell r="S145">
            <v>46184</v>
          </cell>
          <cell r="T145">
            <v>2104649</v>
          </cell>
          <cell r="U145">
            <v>216176</v>
          </cell>
          <cell r="V145">
            <v>19000</v>
          </cell>
          <cell r="W145">
            <v>147400</v>
          </cell>
          <cell r="X145">
            <v>61444</v>
          </cell>
          <cell r="Y145">
            <v>0</v>
          </cell>
          <cell r="Z145">
            <v>179403</v>
          </cell>
          <cell r="AA145">
            <v>0</v>
          </cell>
          <cell r="AB145">
            <v>38600</v>
          </cell>
          <cell r="AC145">
            <v>0</v>
          </cell>
          <cell r="AD145">
            <v>256158</v>
          </cell>
          <cell r="AE145">
            <v>184985</v>
          </cell>
          <cell r="AF145">
            <v>788475</v>
          </cell>
          <cell r="AG145">
            <v>92745</v>
          </cell>
          <cell r="AH145">
            <v>10226</v>
          </cell>
          <cell r="AI145">
            <v>215541</v>
          </cell>
          <cell r="AJ145">
            <v>4465441</v>
          </cell>
          <cell r="AK145">
            <v>3427262</v>
          </cell>
          <cell r="AL145">
            <v>219579</v>
          </cell>
          <cell r="AM145">
            <v>0</v>
          </cell>
          <cell r="AN145">
            <v>206418</v>
          </cell>
          <cell r="AO145">
            <v>385048</v>
          </cell>
          <cell r="AP145">
            <v>0</v>
          </cell>
          <cell r="AQ145">
            <v>108663922</v>
          </cell>
          <cell r="AR145">
            <v>1698884</v>
          </cell>
          <cell r="AS145">
            <v>263050</v>
          </cell>
          <cell r="AT145">
            <v>579148</v>
          </cell>
          <cell r="AU145">
            <v>80167</v>
          </cell>
          <cell r="AV145">
            <v>118094</v>
          </cell>
          <cell r="AW145">
            <v>160417</v>
          </cell>
          <cell r="AX145">
            <v>50000</v>
          </cell>
          <cell r="AY145">
            <v>2949760</v>
          </cell>
          <cell r="AZ145">
            <v>266396</v>
          </cell>
          <cell r="BA145">
            <v>505278</v>
          </cell>
          <cell r="BB145">
            <v>0</v>
          </cell>
          <cell r="BC145">
            <v>20000</v>
          </cell>
          <cell r="BD145">
            <v>791674</v>
          </cell>
          <cell r="BE145">
            <v>445174</v>
          </cell>
          <cell r="BF145">
            <v>243123</v>
          </cell>
          <cell r="BG145">
            <v>29413</v>
          </cell>
          <cell r="BH145">
            <v>0</v>
          </cell>
          <cell r="BI145">
            <v>59942</v>
          </cell>
          <cell r="BJ145">
            <v>20800</v>
          </cell>
          <cell r="BK145">
            <v>798452</v>
          </cell>
          <cell r="BL145">
            <v>1095626</v>
          </cell>
          <cell r="BM145">
            <v>149271</v>
          </cell>
          <cell r="BN145">
            <v>276174</v>
          </cell>
          <cell r="BO145">
            <v>49656</v>
          </cell>
          <cell r="BP145">
            <v>25000</v>
          </cell>
          <cell r="BQ145">
            <v>109573</v>
          </cell>
          <cell r="BR145">
            <v>3673106</v>
          </cell>
          <cell r="BS145">
            <v>68116</v>
          </cell>
          <cell r="BT145">
            <v>29121</v>
          </cell>
          <cell r="BU145">
            <v>20800</v>
          </cell>
          <cell r="BV145">
            <v>40089</v>
          </cell>
          <cell r="BW145">
            <v>1385597</v>
          </cell>
          <cell r="BX145">
            <v>1031709</v>
          </cell>
          <cell r="BY145">
            <v>135000</v>
          </cell>
          <cell r="BZ145">
            <v>353000</v>
          </cell>
          <cell r="CA145">
            <v>120467</v>
          </cell>
          <cell r="CB145">
            <v>9429085</v>
          </cell>
          <cell r="CC145">
            <v>1219780</v>
          </cell>
          <cell r="CD145">
            <v>580380</v>
          </cell>
          <cell r="CE145">
            <v>90000</v>
          </cell>
          <cell r="CF145">
            <v>164189</v>
          </cell>
          <cell r="CG145">
            <v>6000</v>
          </cell>
          <cell r="CH145">
            <v>46760</v>
          </cell>
          <cell r="CI145">
            <v>2107109</v>
          </cell>
          <cell r="CJ145">
            <v>11536194</v>
          </cell>
          <cell r="CK145">
            <v>120200116</v>
          </cell>
          <cell r="CM145">
            <v>1867513</v>
          </cell>
          <cell r="CN145">
            <v>225590</v>
          </cell>
          <cell r="CO145">
            <v>0</v>
          </cell>
          <cell r="CP145">
            <v>0</v>
          </cell>
          <cell r="CQ145">
            <v>0</v>
          </cell>
          <cell r="CR145">
            <v>0</v>
          </cell>
          <cell r="CS145">
            <v>0</v>
          </cell>
          <cell r="CT145">
            <v>0</v>
          </cell>
          <cell r="CV145">
            <v>0</v>
          </cell>
          <cell r="CW145">
            <v>13928801</v>
          </cell>
          <cell r="CX145">
            <v>2187552</v>
          </cell>
          <cell r="CY145">
            <v>0</v>
          </cell>
        </row>
        <row r="146">
          <cell r="A146">
            <v>908</v>
          </cell>
          <cell r="B146">
            <v>211375879</v>
          </cell>
          <cell r="C146">
            <v>8731122</v>
          </cell>
          <cell r="D146">
            <v>20287155</v>
          </cell>
          <cell r="E146">
            <v>285543</v>
          </cell>
          <cell r="F146">
            <v>8540717</v>
          </cell>
          <cell r="G146">
            <v>0</v>
          </cell>
          <cell r="H146">
            <v>0</v>
          </cell>
          <cell r="I146">
            <v>677866</v>
          </cell>
          <cell r="J146">
            <v>1722190</v>
          </cell>
          <cell r="K146">
            <v>0</v>
          </cell>
          <cell r="L146">
            <v>1404346</v>
          </cell>
          <cell r="M146">
            <v>440000</v>
          </cell>
          <cell r="N146">
            <v>693000</v>
          </cell>
          <cell r="O146">
            <v>3723260</v>
          </cell>
          <cell r="P146">
            <v>2928674</v>
          </cell>
          <cell r="Q146">
            <v>728132</v>
          </cell>
          <cell r="R146">
            <v>789000</v>
          </cell>
          <cell r="S146">
            <v>32746</v>
          </cell>
          <cell r="T146">
            <v>6526661</v>
          </cell>
          <cell r="U146">
            <v>1898620</v>
          </cell>
          <cell r="V146">
            <v>31247</v>
          </cell>
          <cell r="W146">
            <v>38000</v>
          </cell>
          <cell r="X146">
            <v>0</v>
          </cell>
          <cell r="Y146">
            <v>0</v>
          </cell>
          <cell r="Z146">
            <v>0</v>
          </cell>
          <cell r="AA146">
            <v>0</v>
          </cell>
          <cell r="AB146">
            <v>0</v>
          </cell>
          <cell r="AC146">
            <v>552000</v>
          </cell>
          <cell r="AD146">
            <v>604275</v>
          </cell>
          <cell r="AE146">
            <v>170000</v>
          </cell>
          <cell r="AF146">
            <v>289001</v>
          </cell>
          <cell r="AG146">
            <v>153001</v>
          </cell>
          <cell r="AH146">
            <v>19999</v>
          </cell>
          <cell r="AI146">
            <v>594000</v>
          </cell>
          <cell r="AJ146">
            <v>5213799</v>
          </cell>
          <cell r="AK146">
            <v>7437000</v>
          </cell>
          <cell r="AL146">
            <v>428314</v>
          </cell>
          <cell r="AM146">
            <v>0</v>
          </cell>
          <cell r="AN146">
            <v>0</v>
          </cell>
          <cell r="AO146">
            <v>0</v>
          </cell>
          <cell r="AP146">
            <v>0</v>
          </cell>
          <cell r="AQ146">
            <v>286315547</v>
          </cell>
          <cell r="AR146">
            <v>4242912</v>
          </cell>
          <cell r="AS146">
            <v>885613</v>
          </cell>
          <cell r="AT146">
            <v>1551387</v>
          </cell>
          <cell r="AU146">
            <v>152000</v>
          </cell>
          <cell r="AV146">
            <v>135000</v>
          </cell>
          <cell r="AW146">
            <v>15543</v>
          </cell>
          <cell r="AX146">
            <v>0</v>
          </cell>
          <cell r="AY146">
            <v>6982455</v>
          </cell>
          <cell r="AZ146">
            <v>1690143</v>
          </cell>
          <cell r="BA146">
            <v>3200000</v>
          </cell>
          <cell r="BB146">
            <v>196000</v>
          </cell>
          <cell r="BC146">
            <v>0</v>
          </cell>
          <cell r="BD146">
            <v>5086143</v>
          </cell>
          <cell r="BE146">
            <v>1654920</v>
          </cell>
          <cell r="BF146">
            <v>899725</v>
          </cell>
          <cell r="BG146">
            <v>0</v>
          </cell>
          <cell r="BH146">
            <v>0</v>
          </cell>
          <cell r="BI146">
            <v>80190</v>
          </cell>
          <cell r="BJ146">
            <v>158974</v>
          </cell>
          <cell r="BK146">
            <v>2793809</v>
          </cell>
          <cell r="BL146">
            <v>4483510</v>
          </cell>
          <cell r="BM146">
            <v>121795</v>
          </cell>
          <cell r="BN146">
            <v>811380</v>
          </cell>
          <cell r="BO146">
            <v>500190</v>
          </cell>
          <cell r="BP146">
            <v>0</v>
          </cell>
          <cell r="BQ146">
            <v>1296135</v>
          </cell>
          <cell r="BR146">
            <v>14357567</v>
          </cell>
          <cell r="BS146">
            <v>121795</v>
          </cell>
          <cell r="BT146">
            <v>0</v>
          </cell>
          <cell r="BU146">
            <v>109903</v>
          </cell>
          <cell r="BV146">
            <v>0</v>
          </cell>
          <cell r="BW146">
            <v>1796581</v>
          </cell>
          <cell r="BX146">
            <v>8982724</v>
          </cell>
          <cell r="BY146">
            <v>227064</v>
          </cell>
          <cell r="BZ146">
            <v>390000</v>
          </cell>
          <cell r="CA146">
            <v>0</v>
          </cell>
          <cell r="CB146">
            <v>33703484</v>
          </cell>
          <cell r="CC146">
            <v>3363144</v>
          </cell>
          <cell r="CD146">
            <v>6096998</v>
          </cell>
          <cell r="CE146">
            <v>104000</v>
          </cell>
          <cell r="CF146">
            <v>858094</v>
          </cell>
          <cell r="CG146">
            <v>42000</v>
          </cell>
          <cell r="CH146">
            <v>0</v>
          </cell>
          <cell r="CI146">
            <v>10464236</v>
          </cell>
          <cell r="CJ146">
            <v>44167720</v>
          </cell>
          <cell r="CK146">
            <v>330483267</v>
          </cell>
          <cell r="CM146">
            <v>12442161</v>
          </cell>
          <cell r="CN146">
            <v>521190</v>
          </cell>
          <cell r="CO146">
            <v>646866</v>
          </cell>
          <cell r="CP146">
            <v>0</v>
          </cell>
          <cell r="CQ146">
            <v>0</v>
          </cell>
          <cell r="CR146">
            <v>0</v>
          </cell>
          <cell r="CS146">
            <v>516260</v>
          </cell>
          <cell r="CT146">
            <v>0</v>
          </cell>
          <cell r="CV146">
            <v>0</v>
          </cell>
          <cell r="CW146">
            <v>42549970</v>
          </cell>
          <cell r="CX146">
            <v>7094227</v>
          </cell>
          <cell r="CY146">
            <v>0</v>
          </cell>
        </row>
        <row r="147">
          <cell r="A147">
            <v>909</v>
          </cell>
          <cell r="B147">
            <v>226429409</v>
          </cell>
          <cell r="C147">
            <v>10309096</v>
          </cell>
          <cell r="D147">
            <v>20611743</v>
          </cell>
          <cell r="E147">
            <v>1696728</v>
          </cell>
          <cell r="F147">
            <v>9991300</v>
          </cell>
          <cell r="G147">
            <v>0</v>
          </cell>
          <cell r="H147">
            <v>460000</v>
          </cell>
          <cell r="I147">
            <v>1581191</v>
          </cell>
          <cell r="J147">
            <v>236341</v>
          </cell>
          <cell r="K147">
            <v>0</v>
          </cell>
          <cell r="L147">
            <v>1771896</v>
          </cell>
          <cell r="M147">
            <v>335125</v>
          </cell>
          <cell r="N147">
            <v>186495</v>
          </cell>
          <cell r="O147">
            <v>1662630</v>
          </cell>
          <cell r="P147">
            <v>1989047</v>
          </cell>
          <cell r="Q147">
            <v>464797</v>
          </cell>
          <cell r="R147">
            <v>351944</v>
          </cell>
          <cell r="S147">
            <v>0</v>
          </cell>
          <cell r="T147">
            <v>10521613</v>
          </cell>
          <cell r="U147">
            <v>0</v>
          </cell>
          <cell r="V147">
            <v>111235</v>
          </cell>
          <cell r="W147">
            <v>0</v>
          </cell>
          <cell r="X147">
            <v>0</v>
          </cell>
          <cell r="Y147">
            <v>0</v>
          </cell>
          <cell r="Z147">
            <v>579809</v>
          </cell>
          <cell r="AA147">
            <v>119602</v>
          </cell>
          <cell r="AB147">
            <v>0</v>
          </cell>
          <cell r="AC147">
            <v>368129</v>
          </cell>
          <cell r="AD147">
            <v>319787</v>
          </cell>
          <cell r="AE147">
            <v>137015</v>
          </cell>
          <cell r="AF147">
            <v>31236</v>
          </cell>
          <cell r="AG147">
            <v>237345</v>
          </cell>
          <cell r="AH147">
            <v>72801</v>
          </cell>
          <cell r="AI147">
            <v>632798</v>
          </cell>
          <cell r="AJ147">
            <v>2932075</v>
          </cell>
          <cell r="AK147">
            <v>1094308</v>
          </cell>
          <cell r="AL147">
            <v>0</v>
          </cell>
          <cell r="AM147">
            <v>0</v>
          </cell>
          <cell r="AN147">
            <v>68406</v>
          </cell>
          <cell r="AO147">
            <v>8053757</v>
          </cell>
          <cell r="AP147">
            <v>0</v>
          </cell>
          <cell r="AQ147">
            <v>303357658</v>
          </cell>
          <cell r="AR147">
            <v>3973665</v>
          </cell>
          <cell r="AS147">
            <v>533709</v>
          </cell>
          <cell r="AT147">
            <v>2974035</v>
          </cell>
          <cell r="AU147">
            <v>712965</v>
          </cell>
          <cell r="AV147">
            <v>4705</v>
          </cell>
          <cell r="AW147">
            <v>327747</v>
          </cell>
          <cell r="AX147">
            <v>26350</v>
          </cell>
          <cell r="AY147">
            <v>8553176</v>
          </cell>
          <cell r="AZ147">
            <v>1504663</v>
          </cell>
          <cell r="BA147">
            <v>0</v>
          </cell>
          <cell r="BB147">
            <v>0</v>
          </cell>
          <cell r="BC147">
            <v>0</v>
          </cell>
          <cell r="BD147">
            <v>1504663</v>
          </cell>
          <cell r="BE147">
            <v>1126597</v>
          </cell>
          <cell r="BF147">
            <v>949205</v>
          </cell>
          <cell r="BG147">
            <v>267368</v>
          </cell>
          <cell r="BH147">
            <v>185026</v>
          </cell>
          <cell r="BI147">
            <v>112082</v>
          </cell>
          <cell r="BJ147">
            <v>55157</v>
          </cell>
          <cell r="BK147">
            <v>2695435</v>
          </cell>
          <cell r="BL147">
            <v>3951759</v>
          </cell>
          <cell r="BM147">
            <v>175958</v>
          </cell>
          <cell r="BN147">
            <v>1175439</v>
          </cell>
          <cell r="BO147">
            <v>0</v>
          </cell>
          <cell r="BP147">
            <v>0</v>
          </cell>
          <cell r="BQ147">
            <v>31000</v>
          </cell>
          <cell r="BR147">
            <v>15584428</v>
          </cell>
          <cell r="BS147">
            <v>69400</v>
          </cell>
          <cell r="BT147">
            <v>332471</v>
          </cell>
          <cell r="BU147">
            <v>36099</v>
          </cell>
          <cell r="BV147">
            <v>647184</v>
          </cell>
          <cell r="BW147">
            <v>3347130</v>
          </cell>
          <cell r="BX147">
            <v>8489741</v>
          </cell>
          <cell r="BY147">
            <v>104517</v>
          </cell>
          <cell r="BZ147">
            <v>1175489</v>
          </cell>
          <cell r="CA147">
            <v>3001932</v>
          </cell>
          <cell r="CB147">
            <v>35291393</v>
          </cell>
          <cell r="CC147">
            <v>2902523</v>
          </cell>
          <cell r="CD147">
            <v>4660469</v>
          </cell>
          <cell r="CE147">
            <v>12954</v>
          </cell>
          <cell r="CF147">
            <v>387528</v>
          </cell>
          <cell r="CG147">
            <v>54802</v>
          </cell>
          <cell r="CH147">
            <v>0</v>
          </cell>
          <cell r="CI147">
            <v>8018276</v>
          </cell>
          <cell r="CJ147">
            <v>43309669</v>
          </cell>
          <cell r="CK147">
            <v>346667327</v>
          </cell>
          <cell r="CM147">
            <v>20742890</v>
          </cell>
          <cell r="CN147">
            <v>890944</v>
          </cell>
          <cell r="CO147">
            <v>0</v>
          </cell>
          <cell r="CP147">
            <v>0</v>
          </cell>
          <cell r="CQ147">
            <v>0</v>
          </cell>
          <cell r="CR147">
            <v>0</v>
          </cell>
          <cell r="CS147">
            <v>0</v>
          </cell>
          <cell r="CT147">
            <v>0</v>
          </cell>
          <cell r="CV147">
            <v>0</v>
          </cell>
          <cell r="CW147">
            <v>32019000</v>
          </cell>
          <cell r="CX147">
            <v>5313950</v>
          </cell>
          <cell r="CY147">
            <v>2868052</v>
          </cell>
        </row>
        <row r="148">
          <cell r="A148">
            <v>916</v>
          </cell>
          <cell r="B148">
            <v>251931440</v>
          </cell>
          <cell r="C148">
            <v>10783010</v>
          </cell>
          <cell r="D148">
            <v>22313585</v>
          </cell>
          <cell r="E148">
            <v>0</v>
          </cell>
          <cell r="F148">
            <v>9760116</v>
          </cell>
          <cell r="G148">
            <v>0</v>
          </cell>
          <cell r="H148">
            <v>0</v>
          </cell>
          <cell r="I148">
            <v>214150</v>
          </cell>
          <cell r="J148">
            <v>1632022</v>
          </cell>
          <cell r="K148">
            <v>0</v>
          </cell>
          <cell r="L148">
            <v>0</v>
          </cell>
          <cell r="M148">
            <v>4062588</v>
          </cell>
          <cell r="N148">
            <v>602301</v>
          </cell>
          <cell r="O148">
            <v>3062764</v>
          </cell>
          <cell r="P148">
            <v>890647</v>
          </cell>
          <cell r="Q148">
            <v>1213393</v>
          </cell>
          <cell r="R148">
            <v>3327458</v>
          </cell>
          <cell r="S148">
            <v>0</v>
          </cell>
          <cell r="T148">
            <v>12681589</v>
          </cell>
          <cell r="U148">
            <v>0</v>
          </cell>
          <cell r="V148">
            <v>0</v>
          </cell>
          <cell r="W148">
            <v>79857</v>
          </cell>
          <cell r="X148">
            <v>185917</v>
          </cell>
          <cell r="Y148">
            <v>0</v>
          </cell>
          <cell r="Z148">
            <v>0</v>
          </cell>
          <cell r="AA148">
            <v>0</v>
          </cell>
          <cell r="AB148">
            <v>0</v>
          </cell>
          <cell r="AC148">
            <v>39971</v>
          </cell>
          <cell r="AD148">
            <v>493205</v>
          </cell>
          <cell r="AE148">
            <v>130000</v>
          </cell>
          <cell r="AF148">
            <v>770725</v>
          </cell>
          <cell r="AG148">
            <v>96686</v>
          </cell>
          <cell r="AH148">
            <v>11000</v>
          </cell>
          <cell r="AI148">
            <v>112000</v>
          </cell>
          <cell r="AJ148">
            <v>5786424</v>
          </cell>
          <cell r="AK148">
            <v>0</v>
          </cell>
          <cell r="AL148">
            <v>879016</v>
          </cell>
          <cell r="AM148">
            <v>0</v>
          </cell>
          <cell r="AN148">
            <v>344241</v>
          </cell>
          <cell r="AO148">
            <v>10181145</v>
          </cell>
          <cell r="AP148">
            <v>0</v>
          </cell>
          <cell r="AQ148">
            <v>341585250</v>
          </cell>
          <cell r="AR148">
            <v>4968819</v>
          </cell>
          <cell r="AS148">
            <v>2294006</v>
          </cell>
          <cell r="AT148">
            <v>2456867</v>
          </cell>
          <cell r="AU148">
            <v>478754</v>
          </cell>
          <cell r="AV148">
            <v>0</v>
          </cell>
          <cell r="AW148">
            <v>64719</v>
          </cell>
          <cell r="AX148">
            <v>157282</v>
          </cell>
          <cell r="AY148">
            <v>10420447</v>
          </cell>
          <cell r="AZ148">
            <v>2139176</v>
          </cell>
          <cell r="BA148">
            <v>0</v>
          </cell>
          <cell r="BB148">
            <v>64024</v>
          </cell>
          <cell r="BC148">
            <v>0</v>
          </cell>
          <cell r="BD148">
            <v>2203200</v>
          </cell>
          <cell r="BE148">
            <v>1276142</v>
          </cell>
          <cell r="BF148">
            <v>426084</v>
          </cell>
          <cell r="BG148">
            <v>6127</v>
          </cell>
          <cell r="BH148">
            <v>224890</v>
          </cell>
          <cell r="BI148">
            <v>120185</v>
          </cell>
          <cell r="BJ148">
            <v>205313</v>
          </cell>
          <cell r="BK148">
            <v>2258741</v>
          </cell>
          <cell r="BL148">
            <v>3215309</v>
          </cell>
          <cell r="BM148">
            <v>1218605</v>
          </cell>
          <cell r="BN148">
            <v>659785</v>
          </cell>
          <cell r="BO148">
            <v>2123776</v>
          </cell>
          <cell r="BP148">
            <v>437775</v>
          </cell>
          <cell r="BQ148">
            <v>406229</v>
          </cell>
          <cell r="BR148">
            <v>15993094</v>
          </cell>
          <cell r="BS148">
            <v>168909</v>
          </cell>
          <cell r="BT148">
            <v>0</v>
          </cell>
          <cell r="BU148">
            <v>0</v>
          </cell>
          <cell r="BV148">
            <v>47015</v>
          </cell>
          <cell r="BW148">
            <v>4030437</v>
          </cell>
          <cell r="BX148">
            <v>6167256</v>
          </cell>
          <cell r="BY148">
            <v>0</v>
          </cell>
          <cell r="BZ148">
            <v>733307</v>
          </cell>
          <cell r="CA148">
            <v>29458</v>
          </cell>
          <cell r="CB148">
            <v>34120249</v>
          </cell>
          <cell r="CC148">
            <v>5503781</v>
          </cell>
          <cell r="CD148">
            <v>1809128</v>
          </cell>
          <cell r="CE148">
            <v>31105</v>
          </cell>
          <cell r="CF148">
            <v>503788</v>
          </cell>
          <cell r="CG148">
            <v>52210</v>
          </cell>
          <cell r="CH148">
            <v>0</v>
          </cell>
          <cell r="CI148">
            <v>7900012</v>
          </cell>
          <cell r="CJ148">
            <v>42020261</v>
          </cell>
          <cell r="CK148">
            <v>383605511</v>
          </cell>
          <cell r="CM148">
            <v>25605136</v>
          </cell>
          <cell r="CN148">
            <v>171150</v>
          </cell>
          <cell r="CO148">
            <v>0</v>
          </cell>
          <cell r="CP148">
            <v>0</v>
          </cell>
          <cell r="CQ148">
            <v>0</v>
          </cell>
          <cell r="CR148">
            <v>0</v>
          </cell>
          <cell r="CS148">
            <v>490000</v>
          </cell>
          <cell r="CT148">
            <v>0</v>
          </cell>
          <cell r="CV148">
            <v>0</v>
          </cell>
          <cell r="CW148">
            <v>37238000</v>
          </cell>
          <cell r="CX148">
            <v>5633634</v>
          </cell>
          <cell r="CY148">
            <v>2373082</v>
          </cell>
        </row>
        <row r="149">
          <cell r="A149">
            <v>919</v>
          </cell>
          <cell r="B149">
            <v>528815047</v>
          </cell>
          <cell r="C149">
            <v>21217161</v>
          </cell>
          <cell r="D149">
            <v>41253127</v>
          </cell>
          <cell r="E149">
            <v>0</v>
          </cell>
          <cell r="F149">
            <v>16112858</v>
          </cell>
          <cell r="G149">
            <v>3103504</v>
          </cell>
          <cell r="H149">
            <v>0</v>
          </cell>
          <cell r="I149">
            <v>7352529</v>
          </cell>
          <cell r="J149">
            <v>1526811</v>
          </cell>
          <cell r="K149">
            <v>1332992</v>
          </cell>
          <cell r="L149">
            <v>1303272</v>
          </cell>
          <cell r="M149">
            <v>523167</v>
          </cell>
          <cell r="N149">
            <v>1060883</v>
          </cell>
          <cell r="O149">
            <v>10295538</v>
          </cell>
          <cell r="P149">
            <v>2196594</v>
          </cell>
          <cell r="Q149">
            <v>1660100</v>
          </cell>
          <cell r="R149">
            <v>3615410</v>
          </cell>
          <cell r="S149">
            <v>0</v>
          </cell>
          <cell r="T149">
            <v>10922628</v>
          </cell>
          <cell r="U149">
            <v>0</v>
          </cell>
          <cell r="V149">
            <v>70429</v>
          </cell>
          <cell r="W149">
            <v>806796</v>
          </cell>
          <cell r="X149">
            <v>0</v>
          </cell>
          <cell r="Y149">
            <v>16187</v>
          </cell>
          <cell r="Z149">
            <v>0</v>
          </cell>
          <cell r="AA149">
            <v>50590</v>
          </cell>
          <cell r="AB149">
            <v>0</v>
          </cell>
          <cell r="AC149">
            <v>0</v>
          </cell>
          <cell r="AD149">
            <v>2433830</v>
          </cell>
          <cell r="AE149">
            <v>264009</v>
          </cell>
          <cell r="AF149">
            <v>1485522</v>
          </cell>
          <cell r="AG149">
            <v>472120</v>
          </cell>
          <cell r="AH149">
            <v>26599</v>
          </cell>
          <cell r="AI149">
            <v>1433575</v>
          </cell>
          <cell r="AJ149">
            <v>151080</v>
          </cell>
          <cell r="AK149">
            <v>5410528</v>
          </cell>
          <cell r="AL149">
            <v>0</v>
          </cell>
          <cell r="AM149">
            <v>0</v>
          </cell>
          <cell r="AN149">
            <v>407111</v>
          </cell>
          <cell r="AO149">
            <v>8865980</v>
          </cell>
          <cell r="AP149">
            <v>0</v>
          </cell>
          <cell r="AQ149">
            <v>674185977</v>
          </cell>
          <cell r="AR149">
            <v>7947090</v>
          </cell>
          <cell r="AS149">
            <v>2425020</v>
          </cell>
          <cell r="AT149">
            <v>1343622</v>
          </cell>
          <cell r="AU149">
            <v>896319</v>
          </cell>
          <cell r="AV149">
            <v>601124</v>
          </cell>
          <cell r="AW149">
            <v>110329</v>
          </cell>
          <cell r="AX149">
            <v>19100</v>
          </cell>
          <cell r="AY149">
            <v>13342604</v>
          </cell>
          <cell r="AZ149">
            <v>10399344</v>
          </cell>
          <cell r="BA149">
            <v>0</v>
          </cell>
          <cell r="BB149">
            <v>479031</v>
          </cell>
          <cell r="BC149">
            <v>0</v>
          </cell>
          <cell r="BD149">
            <v>10878375</v>
          </cell>
          <cell r="BE149">
            <v>3088357</v>
          </cell>
          <cell r="BF149">
            <v>2400938</v>
          </cell>
          <cell r="BG149">
            <v>382508</v>
          </cell>
          <cell r="BH149">
            <v>0</v>
          </cell>
          <cell r="BI149">
            <v>204552</v>
          </cell>
          <cell r="BJ149">
            <v>119400</v>
          </cell>
          <cell r="BK149">
            <v>6195755</v>
          </cell>
          <cell r="BL149">
            <v>6071495</v>
          </cell>
          <cell r="BM149">
            <v>1872011</v>
          </cell>
          <cell r="BN149">
            <v>2376071</v>
          </cell>
          <cell r="BO149">
            <v>3336462</v>
          </cell>
          <cell r="BP149">
            <v>107750</v>
          </cell>
          <cell r="BQ149">
            <v>59300</v>
          </cell>
          <cell r="BR149">
            <v>32758636</v>
          </cell>
          <cell r="BS149">
            <v>1004024</v>
          </cell>
          <cell r="BT149">
            <v>308517</v>
          </cell>
          <cell r="BU149">
            <v>63994</v>
          </cell>
          <cell r="BV149">
            <v>559323</v>
          </cell>
          <cell r="BW149">
            <v>11447689</v>
          </cell>
          <cell r="BX149">
            <v>10137471</v>
          </cell>
          <cell r="BY149">
            <v>1124739</v>
          </cell>
          <cell r="BZ149">
            <v>361285</v>
          </cell>
          <cell r="CA149">
            <v>128520</v>
          </cell>
          <cell r="CB149">
            <v>69375385</v>
          </cell>
          <cell r="CC149">
            <v>7593003</v>
          </cell>
          <cell r="CD149">
            <v>3799848</v>
          </cell>
          <cell r="CE149">
            <v>519536</v>
          </cell>
          <cell r="CF149">
            <v>106830</v>
          </cell>
          <cell r="CG149">
            <v>505415</v>
          </cell>
          <cell r="CH149">
            <v>13000</v>
          </cell>
          <cell r="CI149">
            <v>12537632</v>
          </cell>
          <cell r="CJ149">
            <v>81913017</v>
          </cell>
          <cell r="CK149">
            <v>756098994</v>
          </cell>
          <cell r="CM149">
            <v>60400830</v>
          </cell>
          <cell r="CN149">
            <v>1672929</v>
          </cell>
          <cell r="CO149">
            <v>213960</v>
          </cell>
          <cell r="CP149">
            <v>0</v>
          </cell>
          <cell r="CQ149">
            <v>0</v>
          </cell>
          <cell r="CR149">
            <v>0</v>
          </cell>
          <cell r="CS149">
            <v>1884757</v>
          </cell>
          <cell r="CT149">
            <v>0</v>
          </cell>
          <cell r="CV149">
            <v>0</v>
          </cell>
          <cell r="CW149">
            <v>65983766</v>
          </cell>
          <cell r="CX149">
            <v>10260873</v>
          </cell>
          <cell r="CY149">
            <v>3425166</v>
          </cell>
        </row>
        <row r="150">
          <cell r="A150">
            <v>921</v>
          </cell>
          <cell r="B150">
            <v>59932051</v>
          </cell>
          <cell r="C150">
            <v>2997696</v>
          </cell>
          <cell r="D150">
            <v>3386947</v>
          </cell>
          <cell r="E150">
            <v>0</v>
          </cell>
          <cell r="F150">
            <v>2138345</v>
          </cell>
          <cell r="G150">
            <v>367000</v>
          </cell>
          <cell r="H150">
            <v>92000</v>
          </cell>
          <cell r="I150">
            <v>1694516</v>
          </cell>
          <cell r="J150">
            <v>0</v>
          </cell>
          <cell r="K150">
            <v>695145</v>
          </cell>
          <cell r="L150">
            <v>197125</v>
          </cell>
          <cell r="M150">
            <v>57375</v>
          </cell>
          <cell r="N150">
            <v>41804</v>
          </cell>
          <cell r="O150">
            <v>1835177</v>
          </cell>
          <cell r="P150">
            <v>477791</v>
          </cell>
          <cell r="Q150">
            <v>230595</v>
          </cell>
          <cell r="R150">
            <v>137435</v>
          </cell>
          <cell r="S150">
            <v>0</v>
          </cell>
          <cell r="T150">
            <v>3951226</v>
          </cell>
          <cell r="U150">
            <v>0</v>
          </cell>
          <cell r="V150">
            <v>21252</v>
          </cell>
          <cell r="W150">
            <v>21991</v>
          </cell>
          <cell r="X150">
            <v>0</v>
          </cell>
          <cell r="Y150">
            <v>0</v>
          </cell>
          <cell r="Z150">
            <v>11449</v>
          </cell>
          <cell r="AA150">
            <v>0</v>
          </cell>
          <cell r="AB150">
            <v>70112</v>
          </cell>
          <cell r="AC150">
            <v>0</v>
          </cell>
          <cell r="AD150">
            <v>200945</v>
          </cell>
          <cell r="AE150">
            <v>45808</v>
          </cell>
          <cell r="AF150">
            <v>0</v>
          </cell>
          <cell r="AG150">
            <v>0</v>
          </cell>
          <cell r="AH150">
            <v>35128</v>
          </cell>
          <cell r="AI150">
            <v>51104</v>
          </cell>
          <cell r="AJ150">
            <v>1612524</v>
          </cell>
          <cell r="AK150">
            <v>0</v>
          </cell>
          <cell r="AL150">
            <v>0</v>
          </cell>
          <cell r="AM150">
            <v>0</v>
          </cell>
          <cell r="AN150">
            <v>66296</v>
          </cell>
          <cell r="AO150">
            <v>654735</v>
          </cell>
          <cell r="AP150">
            <v>0</v>
          </cell>
          <cell r="AQ150">
            <v>81023572</v>
          </cell>
          <cell r="AR150">
            <v>1037246</v>
          </cell>
          <cell r="AS150">
            <v>49784</v>
          </cell>
          <cell r="AT150">
            <v>308825</v>
          </cell>
          <cell r="AU150">
            <v>18366</v>
          </cell>
          <cell r="AV150">
            <v>0</v>
          </cell>
          <cell r="AW150">
            <v>0</v>
          </cell>
          <cell r="AX150">
            <v>15015</v>
          </cell>
          <cell r="AY150">
            <v>1429236</v>
          </cell>
          <cell r="AZ150">
            <v>671518</v>
          </cell>
          <cell r="BA150">
            <v>440340</v>
          </cell>
          <cell r="BB150">
            <v>57262</v>
          </cell>
          <cell r="BC150">
            <v>13699</v>
          </cell>
          <cell r="BD150">
            <v>1182819</v>
          </cell>
          <cell r="BE150">
            <v>450773</v>
          </cell>
          <cell r="BF150">
            <v>56222</v>
          </cell>
          <cell r="BG150">
            <v>73762</v>
          </cell>
          <cell r="BH150">
            <v>34874</v>
          </cell>
          <cell r="BI150">
            <v>59989</v>
          </cell>
          <cell r="BJ150">
            <v>84333</v>
          </cell>
          <cell r="BK150">
            <v>759953</v>
          </cell>
          <cell r="BL150">
            <v>1494298</v>
          </cell>
          <cell r="BM150">
            <v>130605</v>
          </cell>
          <cell r="BN150">
            <v>382755</v>
          </cell>
          <cell r="BO150">
            <v>280061</v>
          </cell>
          <cell r="BP150">
            <v>0</v>
          </cell>
          <cell r="BQ150">
            <v>108903</v>
          </cell>
          <cell r="BR150">
            <v>3032828</v>
          </cell>
          <cell r="BS150">
            <v>13630</v>
          </cell>
          <cell r="BT150">
            <v>49175</v>
          </cell>
          <cell r="BU150">
            <v>45206</v>
          </cell>
          <cell r="BV150">
            <v>0</v>
          </cell>
          <cell r="BW150">
            <v>326664</v>
          </cell>
          <cell r="BX150">
            <v>1266914</v>
          </cell>
          <cell r="BY150">
            <v>0</v>
          </cell>
          <cell r="BZ150">
            <v>428915</v>
          </cell>
          <cell r="CA150">
            <v>29753</v>
          </cell>
          <cell r="CB150">
            <v>7928887</v>
          </cell>
          <cell r="CC150">
            <v>1431659</v>
          </cell>
          <cell r="CD150">
            <v>538121</v>
          </cell>
          <cell r="CE150">
            <v>163518</v>
          </cell>
          <cell r="CF150">
            <v>107843</v>
          </cell>
          <cell r="CG150">
            <v>62844</v>
          </cell>
          <cell r="CH150">
            <v>24614</v>
          </cell>
          <cell r="CI150">
            <v>2328599</v>
          </cell>
          <cell r="CJ150">
            <v>10257486</v>
          </cell>
          <cell r="CK150">
            <v>91281058</v>
          </cell>
          <cell r="CM150">
            <v>5853236</v>
          </cell>
          <cell r="CN150">
            <v>331826</v>
          </cell>
          <cell r="CO150">
            <v>200609</v>
          </cell>
          <cell r="CP150">
            <v>0</v>
          </cell>
          <cell r="CQ150">
            <v>0</v>
          </cell>
          <cell r="CR150">
            <v>0</v>
          </cell>
          <cell r="CS150">
            <v>232153</v>
          </cell>
          <cell r="CT150">
            <v>0</v>
          </cell>
          <cell r="CV150">
            <v>7820</v>
          </cell>
          <cell r="CW150">
            <v>5981962</v>
          </cell>
          <cell r="CX150">
            <v>1829450</v>
          </cell>
          <cell r="CY150">
            <v>0</v>
          </cell>
        </row>
        <row r="151">
          <cell r="A151">
            <v>925</v>
          </cell>
          <cell r="B151">
            <v>306204670</v>
          </cell>
          <cell r="C151">
            <v>13844290</v>
          </cell>
          <cell r="D151">
            <v>29160751</v>
          </cell>
          <cell r="E151">
            <v>2043774</v>
          </cell>
          <cell r="F151">
            <v>10376554</v>
          </cell>
          <cell r="G151">
            <v>313000</v>
          </cell>
          <cell r="H151">
            <v>0</v>
          </cell>
          <cell r="I151">
            <v>0</v>
          </cell>
          <cell r="J151">
            <v>0</v>
          </cell>
          <cell r="K151">
            <v>1097777</v>
          </cell>
          <cell r="L151">
            <v>967490</v>
          </cell>
          <cell r="M151">
            <v>1414222</v>
          </cell>
          <cell r="N151">
            <v>492066</v>
          </cell>
          <cell r="O151">
            <v>6000130</v>
          </cell>
          <cell r="P151">
            <v>2893505</v>
          </cell>
          <cell r="Q151">
            <v>272002</v>
          </cell>
          <cell r="R151">
            <v>643217</v>
          </cell>
          <cell r="S151">
            <v>0</v>
          </cell>
          <cell r="T151">
            <v>8689457</v>
          </cell>
          <cell r="U151">
            <v>23681</v>
          </cell>
          <cell r="V151">
            <v>68288</v>
          </cell>
          <cell r="W151">
            <v>30576</v>
          </cell>
          <cell r="X151">
            <v>0</v>
          </cell>
          <cell r="Y151">
            <v>2037039</v>
          </cell>
          <cell r="Z151">
            <v>1724</v>
          </cell>
          <cell r="AA151">
            <v>0</v>
          </cell>
          <cell r="AB151">
            <v>0</v>
          </cell>
          <cell r="AC151">
            <v>0</v>
          </cell>
          <cell r="AD151">
            <v>401191</v>
          </cell>
          <cell r="AE151">
            <v>15744</v>
          </cell>
          <cell r="AF151">
            <v>0</v>
          </cell>
          <cell r="AG151">
            <v>0</v>
          </cell>
          <cell r="AH151">
            <v>14655</v>
          </cell>
          <cell r="AI151">
            <v>68840</v>
          </cell>
          <cell r="AJ151">
            <v>5554278</v>
          </cell>
          <cell r="AK151">
            <v>2515797</v>
          </cell>
          <cell r="AL151">
            <v>227086</v>
          </cell>
          <cell r="AM151">
            <v>0</v>
          </cell>
          <cell r="AN151">
            <v>342620</v>
          </cell>
          <cell r="AO151">
            <v>3944984</v>
          </cell>
          <cell r="AP151">
            <v>0</v>
          </cell>
          <cell r="AQ151">
            <v>399659408</v>
          </cell>
          <cell r="AR151">
            <v>6867043</v>
          </cell>
          <cell r="AS151">
            <v>366330</v>
          </cell>
          <cell r="AT151">
            <v>2902573</v>
          </cell>
          <cell r="AU151">
            <v>58024</v>
          </cell>
          <cell r="AV151">
            <v>0</v>
          </cell>
          <cell r="AW151">
            <v>0</v>
          </cell>
          <cell r="AX151">
            <v>729</v>
          </cell>
          <cell r="AY151">
            <v>10194699</v>
          </cell>
          <cell r="AZ151">
            <v>2747110</v>
          </cell>
          <cell r="BA151">
            <v>342235</v>
          </cell>
          <cell r="BB151">
            <v>102340</v>
          </cell>
          <cell r="BC151">
            <v>0</v>
          </cell>
          <cell r="BD151">
            <v>3191685</v>
          </cell>
          <cell r="BE151">
            <v>1401718</v>
          </cell>
          <cell r="BF151">
            <v>1075972</v>
          </cell>
          <cell r="BG151">
            <v>82546</v>
          </cell>
          <cell r="BH151">
            <v>0</v>
          </cell>
          <cell r="BI151">
            <v>110706</v>
          </cell>
          <cell r="BJ151">
            <v>141279</v>
          </cell>
          <cell r="BK151">
            <v>2812221</v>
          </cell>
          <cell r="BL151">
            <v>2897734</v>
          </cell>
          <cell r="BM151">
            <v>1337379</v>
          </cell>
          <cell r="BN151">
            <v>902218</v>
          </cell>
          <cell r="BO151">
            <v>1879357</v>
          </cell>
          <cell r="BP151">
            <v>0</v>
          </cell>
          <cell r="BQ151">
            <v>26224</v>
          </cell>
          <cell r="BR151">
            <v>32307255</v>
          </cell>
          <cell r="BS151">
            <v>198773</v>
          </cell>
          <cell r="BT151">
            <v>193411</v>
          </cell>
          <cell r="BU151">
            <v>25859</v>
          </cell>
          <cell r="BV151">
            <v>35123</v>
          </cell>
          <cell r="BW151">
            <v>8694296</v>
          </cell>
          <cell r="BX151">
            <v>16895953</v>
          </cell>
          <cell r="BY151">
            <v>372301</v>
          </cell>
          <cell r="BZ151">
            <v>1746361</v>
          </cell>
          <cell r="CA151">
            <v>0</v>
          </cell>
          <cell r="CB151">
            <v>51403594</v>
          </cell>
          <cell r="CC151">
            <v>3444840</v>
          </cell>
          <cell r="CD151">
            <v>3332658</v>
          </cell>
          <cell r="CE151">
            <v>0</v>
          </cell>
          <cell r="CF151">
            <v>163303</v>
          </cell>
          <cell r="CG151">
            <v>0</v>
          </cell>
          <cell r="CH151">
            <v>250000</v>
          </cell>
          <cell r="CI151">
            <v>7190801</v>
          </cell>
          <cell r="CJ151">
            <v>58594395</v>
          </cell>
          <cell r="CK151">
            <v>458253803</v>
          </cell>
          <cell r="CM151">
            <v>28699000</v>
          </cell>
          <cell r="CN151">
            <v>0</v>
          </cell>
          <cell r="CO151">
            <v>0</v>
          </cell>
          <cell r="CP151">
            <v>0</v>
          </cell>
          <cell r="CQ151">
            <v>0</v>
          </cell>
          <cell r="CR151">
            <v>0</v>
          </cell>
          <cell r="CS151">
            <v>0</v>
          </cell>
          <cell r="CT151">
            <v>0</v>
          </cell>
          <cell r="CV151">
            <v>0</v>
          </cell>
          <cell r="CW151">
            <v>35889000</v>
          </cell>
          <cell r="CX151">
            <v>10050860</v>
          </cell>
          <cell r="CY151">
            <v>0</v>
          </cell>
        </row>
        <row r="152">
          <cell r="A152">
            <v>926</v>
          </cell>
          <cell r="B152">
            <v>335054420</v>
          </cell>
          <cell r="C152">
            <v>14498145</v>
          </cell>
          <cell r="D152">
            <v>23234106</v>
          </cell>
          <cell r="E152">
            <v>2466246</v>
          </cell>
          <cell r="F152">
            <v>12757477</v>
          </cell>
          <cell r="G152">
            <v>2188693</v>
          </cell>
          <cell r="H152">
            <v>0</v>
          </cell>
          <cell r="I152">
            <v>0</v>
          </cell>
          <cell r="J152">
            <v>0</v>
          </cell>
          <cell r="K152">
            <v>2399810</v>
          </cell>
          <cell r="L152">
            <v>1523554</v>
          </cell>
          <cell r="M152">
            <v>110537</v>
          </cell>
          <cell r="N152">
            <v>506350</v>
          </cell>
          <cell r="O152">
            <v>4449027</v>
          </cell>
          <cell r="P152">
            <v>3308416</v>
          </cell>
          <cell r="Q152">
            <v>1510253</v>
          </cell>
          <cell r="R152">
            <v>1073517</v>
          </cell>
          <cell r="S152">
            <v>0</v>
          </cell>
          <cell r="T152">
            <v>10701521</v>
          </cell>
          <cell r="U152">
            <v>0</v>
          </cell>
          <cell r="V152">
            <v>27274</v>
          </cell>
          <cell r="W152">
            <v>71990</v>
          </cell>
          <cell r="X152">
            <v>0</v>
          </cell>
          <cell r="Y152">
            <v>0</v>
          </cell>
          <cell r="Z152">
            <v>0</v>
          </cell>
          <cell r="AA152">
            <v>192640</v>
          </cell>
          <cell r="AB152">
            <v>0</v>
          </cell>
          <cell r="AC152">
            <v>0</v>
          </cell>
          <cell r="AD152">
            <v>655986</v>
          </cell>
          <cell r="AE152">
            <v>230989</v>
          </cell>
          <cell r="AF152">
            <v>720370</v>
          </cell>
          <cell r="AG152">
            <v>264050</v>
          </cell>
          <cell r="AH152">
            <v>19695</v>
          </cell>
          <cell r="AI152">
            <v>1555506</v>
          </cell>
          <cell r="AJ152">
            <v>6273583</v>
          </cell>
          <cell r="AK152">
            <v>0</v>
          </cell>
          <cell r="AL152">
            <v>30000</v>
          </cell>
          <cell r="AM152">
            <v>0</v>
          </cell>
          <cell r="AN152">
            <v>671446</v>
          </cell>
          <cell r="AO152">
            <v>4219080</v>
          </cell>
          <cell r="AP152">
            <v>0</v>
          </cell>
          <cell r="AQ152">
            <v>430714681</v>
          </cell>
          <cell r="AR152">
            <v>8642699</v>
          </cell>
          <cell r="AS152">
            <v>1070243</v>
          </cell>
          <cell r="AT152">
            <v>2375401</v>
          </cell>
          <cell r="AU152">
            <v>375470</v>
          </cell>
          <cell r="AV152">
            <v>342600</v>
          </cell>
          <cell r="AW152">
            <v>0</v>
          </cell>
          <cell r="AX152">
            <v>9906</v>
          </cell>
          <cell r="AY152">
            <v>12816319</v>
          </cell>
          <cell r="AZ152">
            <v>23781</v>
          </cell>
          <cell r="BA152">
            <v>6412710</v>
          </cell>
          <cell r="BB152">
            <v>0</v>
          </cell>
          <cell r="BC152">
            <v>0</v>
          </cell>
          <cell r="BD152">
            <v>6436491</v>
          </cell>
          <cell r="BE152">
            <v>1828597</v>
          </cell>
          <cell r="BF152">
            <v>1059855</v>
          </cell>
          <cell r="BG152">
            <v>17799</v>
          </cell>
          <cell r="BH152">
            <v>118305</v>
          </cell>
          <cell r="BI152">
            <v>105651</v>
          </cell>
          <cell r="BJ152">
            <v>179907</v>
          </cell>
          <cell r="BK152">
            <v>3310114</v>
          </cell>
          <cell r="BL152">
            <v>6738698</v>
          </cell>
          <cell r="BM152">
            <v>1511537</v>
          </cell>
          <cell r="BN152">
            <v>1375466</v>
          </cell>
          <cell r="BO152">
            <v>144290</v>
          </cell>
          <cell r="BP152">
            <v>0</v>
          </cell>
          <cell r="BQ152">
            <v>928501</v>
          </cell>
          <cell r="BR152">
            <v>29344639</v>
          </cell>
          <cell r="BS152">
            <v>486903</v>
          </cell>
          <cell r="BT152">
            <v>114460</v>
          </cell>
          <cell r="BU152">
            <v>67657</v>
          </cell>
          <cell r="BV152">
            <v>78156</v>
          </cell>
          <cell r="BW152">
            <v>7391301</v>
          </cell>
          <cell r="BX152">
            <v>14782601</v>
          </cell>
          <cell r="BY152">
            <v>739130</v>
          </cell>
          <cell r="BZ152">
            <v>1724637</v>
          </cell>
          <cell r="CA152">
            <v>0</v>
          </cell>
          <cell r="CB152">
            <v>58646261</v>
          </cell>
          <cell r="CC152">
            <v>4292394</v>
          </cell>
          <cell r="CD152">
            <v>9473494</v>
          </cell>
          <cell r="CE152">
            <v>20448</v>
          </cell>
          <cell r="CF152">
            <v>777016</v>
          </cell>
          <cell r="CG152">
            <v>20448</v>
          </cell>
          <cell r="CH152">
            <v>0</v>
          </cell>
          <cell r="CI152">
            <v>14583800</v>
          </cell>
          <cell r="CJ152">
            <v>73230061</v>
          </cell>
          <cell r="CK152">
            <v>503944742</v>
          </cell>
          <cell r="CM152">
            <v>21875245</v>
          </cell>
          <cell r="CN152">
            <v>1100971</v>
          </cell>
          <cell r="CO152">
            <v>0</v>
          </cell>
          <cell r="CP152">
            <v>0</v>
          </cell>
          <cell r="CQ152">
            <v>0</v>
          </cell>
          <cell r="CR152">
            <v>0</v>
          </cell>
          <cell r="CS152">
            <v>392000</v>
          </cell>
          <cell r="CT152">
            <v>0</v>
          </cell>
          <cell r="CV152">
            <v>0</v>
          </cell>
          <cell r="CW152">
            <v>86040000</v>
          </cell>
          <cell r="CX152">
            <v>7611270</v>
          </cell>
          <cell r="CY152">
            <v>3770705</v>
          </cell>
        </row>
        <row r="153">
          <cell r="A153">
            <v>928</v>
          </cell>
          <cell r="B153">
            <v>302430510</v>
          </cell>
          <cell r="C153">
            <v>12496950</v>
          </cell>
          <cell r="D153">
            <v>25404490</v>
          </cell>
          <cell r="E153">
            <v>2292840</v>
          </cell>
          <cell r="F153">
            <v>10587840</v>
          </cell>
          <cell r="G153">
            <v>0</v>
          </cell>
          <cell r="H153">
            <v>0</v>
          </cell>
          <cell r="I153">
            <v>2300370</v>
          </cell>
          <cell r="J153">
            <v>0</v>
          </cell>
          <cell r="K153">
            <v>0</v>
          </cell>
          <cell r="L153">
            <v>2523030</v>
          </cell>
          <cell r="M153">
            <v>87100</v>
          </cell>
          <cell r="N153">
            <v>2331150</v>
          </cell>
          <cell r="O153">
            <v>3037690</v>
          </cell>
          <cell r="P153">
            <v>2702710</v>
          </cell>
          <cell r="Q153">
            <v>226920</v>
          </cell>
          <cell r="R153">
            <v>400410</v>
          </cell>
          <cell r="S153">
            <v>344720</v>
          </cell>
          <cell r="T153">
            <v>11279750</v>
          </cell>
          <cell r="U153">
            <v>0</v>
          </cell>
          <cell r="V153">
            <v>26340</v>
          </cell>
          <cell r="W153">
            <v>92570</v>
          </cell>
          <cell r="X153">
            <v>0</v>
          </cell>
          <cell r="Y153">
            <v>0</v>
          </cell>
          <cell r="Z153">
            <v>0</v>
          </cell>
          <cell r="AA153">
            <v>0</v>
          </cell>
          <cell r="AB153">
            <v>0</v>
          </cell>
          <cell r="AC153">
            <v>0</v>
          </cell>
          <cell r="AD153">
            <v>368510</v>
          </cell>
          <cell r="AE153">
            <v>138080</v>
          </cell>
          <cell r="AF153">
            <v>2963490</v>
          </cell>
          <cell r="AG153">
            <v>1175250</v>
          </cell>
          <cell r="AH153">
            <v>5320</v>
          </cell>
          <cell r="AI153">
            <v>466180</v>
          </cell>
          <cell r="AJ153">
            <v>2868250</v>
          </cell>
          <cell r="AK153">
            <v>0</v>
          </cell>
          <cell r="AL153">
            <v>594060</v>
          </cell>
          <cell r="AM153">
            <v>0</v>
          </cell>
          <cell r="AN153">
            <v>662010</v>
          </cell>
          <cell r="AO153">
            <v>2285330</v>
          </cell>
          <cell r="AP153">
            <v>0</v>
          </cell>
          <cell r="AQ153">
            <v>390091870</v>
          </cell>
          <cell r="AR153">
            <v>5214120</v>
          </cell>
          <cell r="AS153">
            <v>2482840</v>
          </cell>
          <cell r="AT153">
            <v>572400</v>
          </cell>
          <cell r="AU153">
            <v>189760</v>
          </cell>
          <cell r="AV153">
            <v>155510</v>
          </cell>
          <cell r="AW153">
            <v>0</v>
          </cell>
          <cell r="AX153">
            <v>17330</v>
          </cell>
          <cell r="AY153">
            <v>8631960</v>
          </cell>
          <cell r="AZ153">
            <v>6050400</v>
          </cell>
          <cell r="BA153">
            <v>0</v>
          </cell>
          <cell r="BB153">
            <v>0</v>
          </cell>
          <cell r="BC153">
            <v>0</v>
          </cell>
          <cell r="BD153">
            <v>6050400</v>
          </cell>
          <cell r="BE153">
            <v>1640450</v>
          </cell>
          <cell r="BF153">
            <v>836450</v>
          </cell>
          <cell r="BG153">
            <v>147630</v>
          </cell>
          <cell r="BH153">
            <v>15090</v>
          </cell>
          <cell r="BI153">
            <v>162920</v>
          </cell>
          <cell r="BJ153">
            <v>101360</v>
          </cell>
          <cell r="BK153">
            <v>2903900</v>
          </cell>
          <cell r="BL153">
            <v>4944170</v>
          </cell>
          <cell r="BM153">
            <v>1532840</v>
          </cell>
          <cell r="BN153">
            <v>1186000</v>
          </cell>
          <cell r="BO153">
            <v>806090</v>
          </cell>
          <cell r="BP153">
            <v>0</v>
          </cell>
          <cell r="BQ153">
            <v>541190</v>
          </cell>
          <cell r="BR153">
            <v>19166670</v>
          </cell>
          <cell r="BS153">
            <v>2234810</v>
          </cell>
          <cell r="BT153">
            <v>0</v>
          </cell>
          <cell r="BU153">
            <v>0</v>
          </cell>
          <cell r="BV153">
            <v>0</v>
          </cell>
          <cell r="BW153">
            <v>4472770</v>
          </cell>
          <cell r="BX153">
            <v>7687080</v>
          </cell>
          <cell r="BY153">
            <v>705890</v>
          </cell>
          <cell r="BZ153">
            <v>0</v>
          </cell>
          <cell r="CA153">
            <v>3300000</v>
          </cell>
          <cell r="CB153">
            <v>44997100</v>
          </cell>
          <cell r="CC153">
            <v>5085240</v>
          </cell>
          <cell r="CD153">
            <v>5457930</v>
          </cell>
          <cell r="CE153">
            <v>858330</v>
          </cell>
          <cell r="CF153">
            <v>327830</v>
          </cell>
          <cell r="CG153">
            <v>0</v>
          </cell>
          <cell r="CH153">
            <v>0</v>
          </cell>
          <cell r="CI153">
            <v>11729330</v>
          </cell>
          <cell r="CJ153">
            <v>56726430</v>
          </cell>
          <cell r="CK153">
            <v>446818300</v>
          </cell>
          <cell r="CM153">
            <v>25824220</v>
          </cell>
          <cell r="CN153">
            <v>493770</v>
          </cell>
          <cell r="CO153">
            <v>0</v>
          </cell>
          <cell r="CP153">
            <v>0</v>
          </cell>
          <cell r="CQ153">
            <v>0</v>
          </cell>
          <cell r="CR153">
            <v>0</v>
          </cell>
          <cell r="CS153">
            <v>493770</v>
          </cell>
          <cell r="CT153">
            <v>0</v>
          </cell>
          <cell r="CV153">
            <v>0</v>
          </cell>
          <cell r="CW153">
            <v>30510000</v>
          </cell>
          <cell r="CX153">
            <v>5422050</v>
          </cell>
          <cell r="CY153">
            <v>3488640</v>
          </cell>
        </row>
        <row r="154">
          <cell r="A154">
            <v>929</v>
          </cell>
          <cell r="B154">
            <v>143918732</v>
          </cell>
          <cell r="C154">
            <v>8375228</v>
          </cell>
          <cell r="D154">
            <v>11999800</v>
          </cell>
          <cell r="E154">
            <v>1500680</v>
          </cell>
          <cell r="F154">
            <v>6603630</v>
          </cell>
          <cell r="G154">
            <v>0</v>
          </cell>
          <cell r="H154">
            <v>0</v>
          </cell>
          <cell r="I154">
            <v>1207220</v>
          </cell>
          <cell r="J154">
            <v>1632700</v>
          </cell>
          <cell r="K154">
            <v>0</v>
          </cell>
          <cell r="L154">
            <v>0</v>
          </cell>
          <cell r="M154">
            <v>0</v>
          </cell>
          <cell r="N154">
            <v>577840</v>
          </cell>
          <cell r="O154">
            <v>4721980</v>
          </cell>
          <cell r="P154">
            <v>268910</v>
          </cell>
          <cell r="Q154">
            <v>506560</v>
          </cell>
          <cell r="R154">
            <v>1180800</v>
          </cell>
          <cell r="S154">
            <v>0</v>
          </cell>
          <cell r="T154">
            <v>1672830</v>
          </cell>
          <cell r="U154">
            <v>0</v>
          </cell>
          <cell r="V154">
            <v>31640</v>
          </cell>
          <cell r="W154">
            <v>251170</v>
          </cell>
          <cell r="X154">
            <v>0</v>
          </cell>
          <cell r="Y154">
            <v>9670</v>
          </cell>
          <cell r="Z154">
            <v>0</v>
          </cell>
          <cell r="AA154">
            <v>0</v>
          </cell>
          <cell r="AB154">
            <v>0</v>
          </cell>
          <cell r="AC154">
            <v>0</v>
          </cell>
          <cell r="AD154">
            <v>184310</v>
          </cell>
          <cell r="AE154">
            <v>29900</v>
          </cell>
          <cell r="AF154">
            <v>218850</v>
          </cell>
          <cell r="AG154">
            <v>0</v>
          </cell>
          <cell r="AH154">
            <v>15810</v>
          </cell>
          <cell r="AI154">
            <v>55680</v>
          </cell>
          <cell r="AJ154">
            <v>7326940</v>
          </cell>
          <cell r="AK154">
            <v>2437420</v>
          </cell>
          <cell r="AL154">
            <v>259910</v>
          </cell>
          <cell r="AM154">
            <v>0</v>
          </cell>
          <cell r="AN154">
            <v>206950</v>
          </cell>
          <cell r="AO154">
            <v>0</v>
          </cell>
          <cell r="AP154">
            <v>0</v>
          </cell>
          <cell r="AQ154">
            <v>195195160</v>
          </cell>
          <cell r="AR154">
            <v>2797500</v>
          </cell>
          <cell r="AS154">
            <v>754950</v>
          </cell>
          <cell r="AT154">
            <v>2401860</v>
          </cell>
          <cell r="AU154">
            <v>877580</v>
          </cell>
          <cell r="AV154">
            <v>0</v>
          </cell>
          <cell r="AW154">
            <v>0</v>
          </cell>
          <cell r="AX154">
            <v>59570</v>
          </cell>
          <cell r="AY154">
            <v>6891460</v>
          </cell>
          <cell r="AZ154">
            <v>0</v>
          </cell>
          <cell r="BA154">
            <v>0</v>
          </cell>
          <cell r="BB154">
            <v>32240</v>
          </cell>
          <cell r="BC154">
            <v>0</v>
          </cell>
          <cell r="BD154">
            <v>32240</v>
          </cell>
          <cell r="BE154">
            <v>453670</v>
          </cell>
          <cell r="BF154">
            <v>367000</v>
          </cell>
          <cell r="BG154">
            <v>6160</v>
          </cell>
          <cell r="BH154">
            <v>39970</v>
          </cell>
          <cell r="BI154">
            <v>49480</v>
          </cell>
          <cell r="BJ154">
            <v>12380</v>
          </cell>
          <cell r="BK154">
            <v>928660</v>
          </cell>
          <cell r="BL154">
            <v>1583560</v>
          </cell>
          <cell r="BM154">
            <v>1195490</v>
          </cell>
          <cell r="BN154">
            <v>538600</v>
          </cell>
          <cell r="BO154">
            <v>287180</v>
          </cell>
          <cell r="BP154">
            <v>0</v>
          </cell>
          <cell r="BQ154">
            <v>0</v>
          </cell>
          <cell r="BR154">
            <v>12142050</v>
          </cell>
          <cell r="BS154">
            <v>102670</v>
          </cell>
          <cell r="BT154">
            <v>90880</v>
          </cell>
          <cell r="BU154">
            <v>5050</v>
          </cell>
          <cell r="BV154">
            <v>0</v>
          </cell>
          <cell r="BW154">
            <v>2432000</v>
          </cell>
          <cell r="BX154">
            <v>6130300</v>
          </cell>
          <cell r="BY154">
            <v>241000</v>
          </cell>
          <cell r="BZ154">
            <v>1118880</v>
          </cell>
          <cell r="CA154">
            <v>0</v>
          </cell>
          <cell r="CB154">
            <v>21577970</v>
          </cell>
          <cell r="CC154">
            <v>3104510</v>
          </cell>
          <cell r="CD154">
            <v>2457990</v>
          </cell>
          <cell r="CE154">
            <v>4350</v>
          </cell>
          <cell r="CF154">
            <v>233130</v>
          </cell>
          <cell r="CG154">
            <v>0</v>
          </cell>
          <cell r="CH154">
            <v>0</v>
          </cell>
          <cell r="CI154">
            <v>5799980</v>
          </cell>
          <cell r="CJ154">
            <v>27377950</v>
          </cell>
          <cell r="CK154">
            <v>222573110</v>
          </cell>
          <cell r="CM154">
            <v>18130100</v>
          </cell>
          <cell r="CN154">
            <v>310300</v>
          </cell>
          <cell r="CO154">
            <v>375440</v>
          </cell>
          <cell r="CP154">
            <v>0</v>
          </cell>
          <cell r="CQ154">
            <v>0</v>
          </cell>
          <cell r="CR154">
            <v>0</v>
          </cell>
          <cell r="CS154">
            <v>683060</v>
          </cell>
          <cell r="CT154">
            <v>0</v>
          </cell>
          <cell r="CV154">
            <v>0</v>
          </cell>
          <cell r="CW154">
            <v>18866490</v>
          </cell>
          <cell r="CX154">
            <v>4593720</v>
          </cell>
          <cell r="CY154">
            <v>502930</v>
          </cell>
        </row>
        <row r="155">
          <cell r="A155">
            <v>931</v>
          </cell>
          <cell r="B155">
            <v>248983400</v>
          </cell>
          <cell r="C155">
            <v>10042576</v>
          </cell>
          <cell r="D155">
            <v>16456072</v>
          </cell>
          <cell r="E155">
            <v>713857</v>
          </cell>
          <cell r="F155">
            <v>8098734</v>
          </cell>
          <cell r="G155">
            <v>2193000</v>
          </cell>
          <cell r="H155">
            <v>0</v>
          </cell>
          <cell r="I155">
            <v>2057436</v>
          </cell>
          <cell r="J155">
            <v>4593</v>
          </cell>
          <cell r="K155">
            <v>2372040</v>
          </cell>
          <cell r="L155">
            <v>895938</v>
          </cell>
          <cell r="M155">
            <v>1126169</v>
          </cell>
          <cell r="N155">
            <v>214859</v>
          </cell>
          <cell r="O155">
            <v>4586219</v>
          </cell>
          <cell r="P155">
            <v>1462884</v>
          </cell>
          <cell r="Q155">
            <v>445483</v>
          </cell>
          <cell r="R155">
            <v>996155</v>
          </cell>
          <cell r="S155">
            <v>140915</v>
          </cell>
          <cell r="T155">
            <v>18078669</v>
          </cell>
          <cell r="U155">
            <v>197334</v>
          </cell>
          <cell r="V155">
            <v>0</v>
          </cell>
          <cell r="W155">
            <v>135286</v>
          </cell>
          <cell r="X155">
            <v>0</v>
          </cell>
          <cell r="Y155">
            <v>0</v>
          </cell>
          <cell r="Z155">
            <v>65457</v>
          </cell>
          <cell r="AA155">
            <v>830</v>
          </cell>
          <cell r="AB155">
            <v>0</v>
          </cell>
          <cell r="AC155">
            <v>0</v>
          </cell>
          <cell r="AD155">
            <v>428029</v>
          </cell>
          <cell r="AE155">
            <v>126615</v>
          </cell>
          <cell r="AF155">
            <v>195094</v>
          </cell>
          <cell r="AG155">
            <v>105302</v>
          </cell>
          <cell r="AH155">
            <v>8862</v>
          </cell>
          <cell r="AI155">
            <v>0</v>
          </cell>
          <cell r="AJ155">
            <v>6710841</v>
          </cell>
          <cell r="AK155">
            <v>0</v>
          </cell>
          <cell r="AL155">
            <v>0</v>
          </cell>
          <cell r="AM155">
            <v>0</v>
          </cell>
          <cell r="AN155">
            <v>384985</v>
          </cell>
          <cell r="AO155">
            <v>6237539</v>
          </cell>
          <cell r="AP155">
            <v>0</v>
          </cell>
          <cell r="AQ155">
            <v>333465173</v>
          </cell>
          <cell r="AR155">
            <v>5909274</v>
          </cell>
          <cell r="AS155">
            <v>1140084</v>
          </cell>
          <cell r="AT155">
            <v>1791748</v>
          </cell>
          <cell r="AU155">
            <v>301025</v>
          </cell>
          <cell r="AV155">
            <v>364624</v>
          </cell>
          <cell r="AW155">
            <v>0</v>
          </cell>
          <cell r="AX155">
            <v>27732</v>
          </cell>
          <cell r="AY155">
            <v>9534487</v>
          </cell>
          <cell r="AZ155">
            <v>560203</v>
          </cell>
          <cell r="BA155">
            <v>995500</v>
          </cell>
          <cell r="BB155">
            <v>209792</v>
          </cell>
          <cell r="BC155">
            <v>92490</v>
          </cell>
          <cell r="BD155">
            <v>1857985</v>
          </cell>
          <cell r="BE155">
            <v>1217503</v>
          </cell>
          <cell r="BF155">
            <v>1602483</v>
          </cell>
          <cell r="BG155">
            <v>110708</v>
          </cell>
          <cell r="BH155">
            <v>402193</v>
          </cell>
          <cell r="BI155">
            <v>101291</v>
          </cell>
          <cell r="BJ155">
            <v>246846</v>
          </cell>
          <cell r="BK155">
            <v>3681024</v>
          </cell>
          <cell r="BL155">
            <v>3624192</v>
          </cell>
          <cell r="BM155">
            <v>945204</v>
          </cell>
          <cell r="BN155">
            <v>893498</v>
          </cell>
          <cell r="BO155">
            <v>2126805</v>
          </cell>
          <cell r="BP155">
            <v>71888</v>
          </cell>
          <cell r="BQ155">
            <v>2155200</v>
          </cell>
          <cell r="BR155">
            <v>22109920</v>
          </cell>
          <cell r="BS155">
            <v>963531</v>
          </cell>
          <cell r="BT155">
            <v>160757</v>
          </cell>
          <cell r="BU155">
            <v>98425</v>
          </cell>
          <cell r="BV155">
            <v>10476</v>
          </cell>
          <cell r="BW155">
            <v>5169000</v>
          </cell>
          <cell r="BX155">
            <v>8689992</v>
          </cell>
          <cell r="BY155">
            <v>632270</v>
          </cell>
          <cell r="BZ155">
            <v>192874</v>
          </cell>
          <cell r="CA155">
            <v>7482888</v>
          </cell>
          <cell r="CB155">
            <v>48290496</v>
          </cell>
          <cell r="CC155">
            <v>3982141</v>
          </cell>
          <cell r="CD155">
            <v>6847432</v>
          </cell>
          <cell r="CE155">
            <v>0</v>
          </cell>
          <cell r="CF155">
            <v>585394</v>
          </cell>
          <cell r="CG155">
            <v>0</v>
          </cell>
          <cell r="CH155">
            <v>0</v>
          </cell>
          <cell r="CI155">
            <v>11414967</v>
          </cell>
          <cell r="CJ155">
            <v>59705463</v>
          </cell>
          <cell r="CK155">
            <v>393170636</v>
          </cell>
          <cell r="CM155">
            <v>22239000</v>
          </cell>
          <cell r="CN155">
            <v>85300</v>
          </cell>
          <cell r="CO155">
            <v>170500</v>
          </cell>
          <cell r="CP155">
            <v>0</v>
          </cell>
          <cell r="CQ155">
            <v>0</v>
          </cell>
          <cell r="CR155">
            <v>0</v>
          </cell>
          <cell r="CS155">
            <v>267800</v>
          </cell>
          <cell r="CT155">
            <v>0</v>
          </cell>
          <cell r="CV155">
            <v>0</v>
          </cell>
          <cell r="CW155">
            <v>59480000</v>
          </cell>
          <cell r="CX155">
            <v>5377036</v>
          </cell>
          <cell r="CY155">
            <v>2203541</v>
          </cell>
        </row>
        <row r="156">
          <cell r="A156">
            <v>933</v>
          </cell>
          <cell r="B156">
            <v>204637068</v>
          </cell>
          <cell r="C156">
            <v>9204184</v>
          </cell>
          <cell r="D156">
            <v>15622528</v>
          </cell>
          <cell r="E156">
            <v>713856</v>
          </cell>
          <cell r="F156">
            <v>8308418</v>
          </cell>
          <cell r="G156">
            <v>1599000</v>
          </cell>
          <cell r="H156">
            <v>0</v>
          </cell>
          <cell r="I156">
            <v>2036881</v>
          </cell>
          <cell r="J156">
            <v>225607</v>
          </cell>
          <cell r="K156">
            <v>682029</v>
          </cell>
          <cell r="L156">
            <v>682029</v>
          </cell>
          <cell r="M156">
            <v>426567</v>
          </cell>
          <cell r="N156">
            <v>420000</v>
          </cell>
          <cell r="O156">
            <v>4383910</v>
          </cell>
          <cell r="P156">
            <v>1415842</v>
          </cell>
          <cell r="Q156">
            <v>967608</v>
          </cell>
          <cell r="R156">
            <v>1158777</v>
          </cell>
          <cell r="S156">
            <v>171203</v>
          </cell>
          <cell r="T156">
            <v>8565816</v>
          </cell>
          <cell r="U156">
            <v>88109</v>
          </cell>
          <cell r="V156">
            <v>12353</v>
          </cell>
          <cell r="W156">
            <v>0</v>
          </cell>
          <cell r="X156">
            <v>21537</v>
          </cell>
          <cell r="Y156">
            <v>0</v>
          </cell>
          <cell r="Z156">
            <v>833776</v>
          </cell>
          <cell r="AA156">
            <v>0</v>
          </cell>
          <cell r="AB156">
            <v>0</v>
          </cell>
          <cell r="AC156">
            <v>0</v>
          </cell>
          <cell r="AD156">
            <v>265615</v>
          </cell>
          <cell r="AE156">
            <v>291347</v>
          </cell>
          <cell r="AF156">
            <v>52115</v>
          </cell>
          <cell r="AG156">
            <v>0</v>
          </cell>
          <cell r="AH156">
            <v>18500</v>
          </cell>
          <cell r="AI156">
            <v>830731</v>
          </cell>
          <cell r="AJ156">
            <v>985682</v>
          </cell>
          <cell r="AK156">
            <v>0</v>
          </cell>
          <cell r="AL156">
            <v>0</v>
          </cell>
          <cell r="AM156">
            <v>0</v>
          </cell>
          <cell r="AN156">
            <v>0</v>
          </cell>
          <cell r="AO156">
            <v>2811322</v>
          </cell>
          <cell r="AP156">
            <v>0</v>
          </cell>
          <cell r="AQ156">
            <v>267432410</v>
          </cell>
          <cell r="AR156">
            <v>2712177</v>
          </cell>
          <cell r="AS156">
            <v>681945</v>
          </cell>
          <cell r="AT156">
            <v>1112648</v>
          </cell>
          <cell r="AU156">
            <v>38882</v>
          </cell>
          <cell r="AV156">
            <v>0</v>
          </cell>
          <cell r="AW156">
            <v>39423</v>
          </cell>
          <cell r="AX156">
            <v>182526</v>
          </cell>
          <cell r="AY156">
            <v>4767601</v>
          </cell>
          <cell r="AZ156">
            <v>3314908</v>
          </cell>
          <cell r="BA156">
            <v>0</v>
          </cell>
          <cell r="BB156">
            <v>409754</v>
          </cell>
          <cell r="BC156">
            <v>0</v>
          </cell>
          <cell r="BD156">
            <v>3724662</v>
          </cell>
          <cell r="BE156">
            <v>1271995</v>
          </cell>
          <cell r="BF156">
            <v>1536211</v>
          </cell>
          <cell r="BG156">
            <v>5210</v>
          </cell>
          <cell r="BH156">
            <v>464431</v>
          </cell>
          <cell r="BI156">
            <v>91281</v>
          </cell>
          <cell r="BJ156">
            <v>236284</v>
          </cell>
          <cell r="BK156">
            <v>3605412</v>
          </cell>
          <cell r="BL156">
            <v>3295881</v>
          </cell>
          <cell r="BM156">
            <v>2076058</v>
          </cell>
          <cell r="BN156">
            <v>751500</v>
          </cell>
          <cell r="BO156">
            <v>359836</v>
          </cell>
          <cell r="BP156">
            <v>0</v>
          </cell>
          <cell r="BQ156">
            <v>0</v>
          </cell>
          <cell r="BR156">
            <v>16100069</v>
          </cell>
          <cell r="BS156">
            <v>352761</v>
          </cell>
          <cell r="BT156">
            <v>186814</v>
          </cell>
          <cell r="BU156">
            <v>10000</v>
          </cell>
          <cell r="BV156">
            <v>0</v>
          </cell>
          <cell r="BW156">
            <v>2909150</v>
          </cell>
          <cell r="BX156">
            <v>8407950</v>
          </cell>
          <cell r="BY156">
            <v>364595</v>
          </cell>
          <cell r="BZ156">
            <v>681405</v>
          </cell>
          <cell r="CA156">
            <v>25867</v>
          </cell>
          <cell r="CB156">
            <v>31519492</v>
          </cell>
          <cell r="CC156">
            <v>3489334</v>
          </cell>
          <cell r="CD156">
            <v>3696797</v>
          </cell>
          <cell r="CE156">
            <v>2100</v>
          </cell>
          <cell r="CF156">
            <v>513563</v>
          </cell>
          <cell r="CG156">
            <v>0</v>
          </cell>
          <cell r="CH156">
            <v>5347</v>
          </cell>
          <cell r="CI156">
            <v>7707141</v>
          </cell>
          <cell r="CJ156">
            <v>39226633</v>
          </cell>
          <cell r="CK156">
            <v>306659043</v>
          </cell>
          <cell r="CM156">
            <v>7695765</v>
          </cell>
          <cell r="CN156">
            <v>399382</v>
          </cell>
          <cell r="CO156">
            <v>21259</v>
          </cell>
          <cell r="CP156">
            <v>0</v>
          </cell>
          <cell r="CQ156">
            <v>0</v>
          </cell>
          <cell r="CR156">
            <v>0</v>
          </cell>
          <cell r="CS156">
            <v>265148</v>
          </cell>
          <cell r="CT156">
            <v>0</v>
          </cell>
          <cell r="CV156">
            <v>0</v>
          </cell>
          <cell r="CW156">
            <v>34110342</v>
          </cell>
          <cell r="CX156">
            <v>6950254</v>
          </cell>
          <cell r="CY156">
            <v>94093</v>
          </cell>
        </row>
        <row r="157">
          <cell r="A157">
            <v>935</v>
          </cell>
          <cell r="B157">
            <v>299746059</v>
          </cell>
          <cell r="C157">
            <v>13581316</v>
          </cell>
          <cell r="D157">
            <v>20997866</v>
          </cell>
          <cell r="E157">
            <v>0</v>
          </cell>
          <cell r="F157">
            <v>12000170</v>
          </cell>
          <cell r="G157">
            <v>1562500</v>
          </cell>
          <cell r="H157">
            <v>0</v>
          </cell>
          <cell r="I157">
            <v>0</v>
          </cell>
          <cell r="J157">
            <v>0</v>
          </cell>
          <cell r="K157">
            <v>1813152</v>
          </cell>
          <cell r="L157">
            <v>1114180</v>
          </cell>
          <cell r="M157">
            <v>138770</v>
          </cell>
          <cell r="N157">
            <v>103000</v>
          </cell>
          <cell r="O157">
            <v>6160690</v>
          </cell>
          <cell r="P157">
            <v>4596886</v>
          </cell>
          <cell r="Q157">
            <v>1470951</v>
          </cell>
          <cell r="R157">
            <v>3510346</v>
          </cell>
          <cell r="S157">
            <v>3300</v>
          </cell>
          <cell r="T157">
            <v>17102594</v>
          </cell>
          <cell r="U157">
            <v>0</v>
          </cell>
          <cell r="V157">
            <v>74297</v>
          </cell>
          <cell r="W157">
            <v>0</v>
          </cell>
          <cell r="X157">
            <v>0</v>
          </cell>
          <cell r="Y157">
            <v>0</v>
          </cell>
          <cell r="Z157">
            <v>0</v>
          </cell>
          <cell r="AA157">
            <v>0</v>
          </cell>
          <cell r="AB157">
            <v>0</v>
          </cell>
          <cell r="AC157">
            <v>0</v>
          </cell>
          <cell r="AD157">
            <v>533224</v>
          </cell>
          <cell r="AE157">
            <v>145500</v>
          </cell>
          <cell r="AF157">
            <v>200000</v>
          </cell>
          <cell r="AG157">
            <v>80000</v>
          </cell>
          <cell r="AH157">
            <v>10500</v>
          </cell>
          <cell r="AI157">
            <v>138700</v>
          </cell>
          <cell r="AJ157">
            <v>654796</v>
          </cell>
          <cell r="AK157">
            <v>0</v>
          </cell>
          <cell r="AL157">
            <v>0</v>
          </cell>
          <cell r="AM157">
            <v>0</v>
          </cell>
          <cell r="AN157">
            <v>0</v>
          </cell>
          <cell r="AO157">
            <v>0</v>
          </cell>
          <cell r="AP157">
            <v>0</v>
          </cell>
          <cell r="AQ157">
            <v>385738797</v>
          </cell>
          <cell r="AR157">
            <v>7203859</v>
          </cell>
          <cell r="AS157">
            <v>425369</v>
          </cell>
          <cell r="AT157">
            <v>1250133</v>
          </cell>
          <cell r="AU157">
            <v>223700</v>
          </cell>
          <cell r="AV157">
            <v>396800</v>
          </cell>
          <cell r="AW157">
            <v>0</v>
          </cell>
          <cell r="AX157">
            <v>39797</v>
          </cell>
          <cell r="AY157">
            <v>9539658</v>
          </cell>
          <cell r="AZ157">
            <v>4248722</v>
          </cell>
          <cell r="BA157">
            <v>0</v>
          </cell>
          <cell r="BB157">
            <v>0</v>
          </cell>
          <cell r="BC157">
            <v>0</v>
          </cell>
          <cell r="BD157">
            <v>4248722</v>
          </cell>
          <cell r="BE157">
            <v>1412034</v>
          </cell>
          <cell r="BF157">
            <v>452176</v>
          </cell>
          <cell r="BG157">
            <v>192393</v>
          </cell>
          <cell r="BH157">
            <v>0</v>
          </cell>
          <cell r="BI157">
            <v>233250</v>
          </cell>
          <cell r="BJ157">
            <v>138769</v>
          </cell>
          <cell r="BK157">
            <v>2428622</v>
          </cell>
          <cell r="BL157">
            <v>3116097</v>
          </cell>
          <cell r="BM157">
            <v>1031290</v>
          </cell>
          <cell r="BN157">
            <v>930666</v>
          </cell>
          <cell r="BO157">
            <v>361328</v>
          </cell>
          <cell r="BP157">
            <v>180400</v>
          </cell>
          <cell r="BQ157">
            <v>0</v>
          </cell>
          <cell r="BR157">
            <v>18615706</v>
          </cell>
          <cell r="BS157">
            <v>476723</v>
          </cell>
          <cell r="BT157">
            <v>104262</v>
          </cell>
          <cell r="BU157">
            <v>0</v>
          </cell>
          <cell r="BV157">
            <v>221484</v>
          </cell>
          <cell r="BW157">
            <v>5009128</v>
          </cell>
          <cell r="BX157">
            <v>9766501</v>
          </cell>
          <cell r="BY157">
            <v>0</v>
          </cell>
          <cell r="BZ157">
            <v>533924</v>
          </cell>
          <cell r="CA157">
            <v>0</v>
          </cell>
          <cell r="CB157">
            <v>37948805</v>
          </cell>
          <cell r="CC157">
            <v>3364500</v>
          </cell>
          <cell r="CD157">
            <v>6299385</v>
          </cell>
          <cell r="CE157">
            <v>25324</v>
          </cell>
          <cell r="CF157">
            <v>502048</v>
          </cell>
          <cell r="CG157">
            <v>0</v>
          </cell>
          <cell r="CH157">
            <v>0</v>
          </cell>
          <cell r="CI157">
            <v>10191257</v>
          </cell>
          <cell r="CJ157">
            <v>48140062</v>
          </cell>
          <cell r="CK157">
            <v>433878859</v>
          </cell>
          <cell r="CM157">
            <v>27522900</v>
          </cell>
          <cell r="CN157">
            <v>980400</v>
          </cell>
          <cell r="CO157">
            <v>0</v>
          </cell>
          <cell r="CP157">
            <v>0</v>
          </cell>
          <cell r="CQ157">
            <v>175100</v>
          </cell>
          <cell r="CR157">
            <v>0</v>
          </cell>
          <cell r="CS157">
            <v>421000</v>
          </cell>
          <cell r="CT157">
            <v>0</v>
          </cell>
          <cell r="CV157">
            <v>0</v>
          </cell>
          <cell r="CW157">
            <v>41880200</v>
          </cell>
          <cell r="CX157">
            <v>9040934</v>
          </cell>
          <cell r="CY157">
            <v>196702</v>
          </cell>
        </row>
        <row r="158">
          <cell r="A158">
            <v>936</v>
          </cell>
          <cell r="B158">
            <v>428775900</v>
          </cell>
          <cell r="C158">
            <v>15844175</v>
          </cell>
          <cell r="D158">
            <v>19136725</v>
          </cell>
          <cell r="E158">
            <v>0</v>
          </cell>
          <cell r="F158">
            <v>12565434</v>
          </cell>
          <cell r="G158">
            <v>0</v>
          </cell>
          <cell r="H158">
            <v>0</v>
          </cell>
          <cell r="I158">
            <v>3658805</v>
          </cell>
          <cell r="J158">
            <v>0</v>
          </cell>
          <cell r="K158">
            <v>1494480</v>
          </cell>
          <cell r="L158">
            <v>2121660</v>
          </cell>
          <cell r="M158">
            <v>294062</v>
          </cell>
          <cell r="N158">
            <v>2388952</v>
          </cell>
          <cell r="O158">
            <v>18880553</v>
          </cell>
          <cell r="P158">
            <v>4430735</v>
          </cell>
          <cell r="Q158">
            <v>1815720</v>
          </cell>
          <cell r="R158">
            <v>1141822</v>
          </cell>
          <cell r="S158">
            <v>0</v>
          </cell>
          <cell r="T158">
            <v>17900151</v>
          </cell>
          <cell r="U158">
            <v>0</v>
          </cell>
          <cell r="V158">
            <v>0</v>
          </cell>
          <cell r="W158">
            <v>0</v>
          </cell>
          <cell r="X158">
            <v>0</v>
          </cell>
          <cell r="Y158">
            <v>14346</v>
          </cell>
          <cell r="Z158">
            <v>0</v>
          </cell>
          <cell r="AA158">
            <v>0</v>
          </cell>
          <cell r="AB158">
            <v>0</v>
          </cell>
          <cell r="AC158">
            <v>0</v>
          </cell>
          <cell r="AD158">
            <v>889714</v>
          </cell>
          <cell r="AE158">
            <v>399492</v>
          </cell>
          <cell r="AF158">
            <v>606444</v>
          </cell>
          <cell r="AG158">
            <v>371072</v>
          </cell>
          <cell r="AH158">
            <v>15113</v>
          </cell>
          <cell r="AI158">
            <v>559413</v>
          </cell>
          <cell r="AJ158">
            <v>5377993</v>
          </cell>
          <cell r="AK158">
            <v>0</v>
          </cell>
          <cell r="AL158">
            <v>0</v>
          </cell>
          <cell r="AM158">
            <v>0</v>
          </cell>
          <cell r="AN158">
            <v>334353</v>
          </cell>
          <cell r="AO158">
            <v>4496247</v>
          </cell>
          <cell r="AP158">
            <v>0</v>
          </cell>
          <cell r="AQ158">
            <v>543513361</v>
          </cell>
          <cell r="AR158">
            <v>10382791</v>
          </cell>
          <cell r="AS158">
            <v>823955</v>
          </cell>
          <cell r="AT158">
            <v>2780337</v>
          </cell>
          <cell r="AU158">
            <v>358168</v>
          </cell>
          <cell r="AV158">
            <v>0</v>
          </cell>
          <cell r="AW158">
            <v>52951</v>
          </cell>
          <cell r="AX158">
            <v>0</v>
          </cell>
          <cell r="AY158">
            <v>14398202</v>
          </cell>
          <cell r="AZ158">
            <v>5942225</v>
          </cell>
          <cell r="BA158">
            <v>0</v>
          </cell>
          <cell r="BB158">
            <v>236157</v>
          </cell>
          <cell r="BC158">
            <v>0</v>
          </cell>
          <cell r="BD158">
            <v>6178382</v>
          </cell>
          <cell r="BE158">
            <v>2412101</v>
          </cell>
          <cell r="BF158">
            <v>1642770</v>
          </cell>
          <cell r="BG158">
            <v>204617</v>
          </cell>
          <cell r="BH158">
            <v>0</v>
          </cell>
          <cell r="BI158">
            <v>277281</v>
          </cell>
          <cell r="BJ158">
            <v>209360</v>
          </cell>
          <cell r="BK158">
            <v>4746129</v>
          </cell>
          <cell r="BL158">
            <v>5105707</v>
          </cell>
          <cell r="BM158">
            <v>1965119</v>
          </cell>
          <cell r="BN158">
            <v>1942895</v>
          </cell>
          <cell r="BO158">
            <v>2560854</v>
          </cell>
          <cell r="BP158">
            <v>151227</v>
          </cell>
          <cell r="BQ158">
            <v>0</v>
          </cell>
          <cell r="BR158">
            <v>30294536</v>
          </cell>
          <cell r="BS158">
            <v>378940</v>
          </cell>
          <cell r="BT158">
            <v>226805</v>
          </cell>
          <cell r="BU158">
            <v>110167</v>
          </cell>
          <cell r="BV158">
            <v>14500</v>
          </cell>
          <cell r="BW158">
            <v>13803504</v>
          </cell>
          <cell r="BX158">
            <v>8257742</v>
          </cell>
          <cell r="BY158">
            <v>518455</v>
          </cell>
          <cell r="BZ158">
            <v>364328</v>
          </cell>
          <cell r="CA158">
            <v>0</v>
          </cell>
          <cell r="CB158">
            <v>60722956</v>
          </cell>
          <cell r="CC158">
            <v>10176680</v>
          </cell>
          <cell r="CD158">
            <v>7092800</v>
          </cell>
          <cell r="CE158">
            <v>0</v>
          </cell>
          <cell r="CF158">
            <v>1127522</v>
          </cell>
          <cell r="CG158">
            <v>0</v>
          </cell>
          <cell r="CH158">
            <v>0</v>
          </cell>
          <cell r="CI158">
            <v>18397002</v>
          </cell>
          <cell r="CJ158">
            <v>79119958</v>
          </cell>
          <cell r="CK158">
            <v>622633319</v>
          </cell>
          <cell r="CM158">
            <v>31096865</v>
          </cell>
          <cell r="CN158">
            <v>1568740</v>
          </cell>
          <cell r="CO158">
            <v>32750</v>
          </cell>
          <cell r="CP158">
            <v>0</v>
          </cell>
          <cell r="CQ158">
            <v>0</v>
          </cell>
          <cell r="CR158">
            <v>0</v>
          </cell>
          <cell r="CS158">
            <v>2110965</v>
          </cell>
          <cell r="CT158">
            <v>0</v>
          </cell>
          <cell r="CV158">
            <v>0</v>
          </cell>
          <cell r="CW158">
            <v>48908665</v>
          </cell>
          <cell r="CX158">
            <v>8469096</v>
          </cell>
          <cell r="CY158">
            <v>2445181</v>
          </cell>
        </row>
        <row r="159">
          <cell r="A159">
            <v>937</v>
          </cell>
          <cell r="B159">
            <v>222311752</v>
          </cell>
          <cell r="C159">
            <v>9586154</v>
          </cell>
          <cell r="D159">
            <v>17271592</v>
          </cell>
          <cell r="E159">
            <v>0</v>
          </cell>
          <cell r="F159">
            <v>0</v>
          </cell>
          <cell r="G159">
            <v>0</v>
          </cell>
          <cell r="H159">
            <v>500000</v>
          </cell>
          <cell r="I159">
            <v>2249976</v>
          </cell>
          <cell r="J159">
            <v>0</v>
          </cell>
          <cell r="K159">
            <v>110673</v>
          </cell>
          <cell r="L159">
            <v>2548780</v>
          </cell>
          <cell r="M159">
            <v>32504</v>
          </cell>
          <cell r="N159">
            <v>847333</v>
          </cell>
          <cell r="O159">
            <v>5454361</v>
          </cell>
          <cell r="P159">
            <v>3405919</v>
          </cell>
          <cell r="Q159">
            <v>9554</v>
          </cell>
          <cell r="R159">
            <v>593095</v>
          </cell>
          <cell r="S159">
            <v>0</v>
          </cell>
          <cell r="T159">
            <v>11848393</v>
          </cell>
          <cell r="U159">
            <v>0</v>
          </cell>
          <cell r="V159">
            <v>49453</v>
          </cell>
          <cell r="W159">
            <v>0</v>
          </cell>
          <cell r="X159">
            <v>0</v>
          </cell>
          <cell r="Y159">
            <v>0</v>
          </cell>
          <cell r="Z159">
            <v>41208</v>
          </cell>
          <cell r="AA159">
            <v>24999</v>
          </cell>
          <cell r="AB159">
            <v>0</v>
          </cell>
          <cell r="AC159">
            <v>0</v>
          </cell>
          <cell r="AD159">
            <v>378495</v>
          </cell>
          <cell r="AE159">
            <v>98573</v>
          </cell>
          <cell r="AF159">
            <v>862611</v>
          </cell>
          <cell r="AG159">
            <v>263537</v>
          </cell>
          <cell r="AH159">
            <v>50001</v>
          </cell>
          <cell r="AI159">
            <v>737819</v>
          </cell>
          <cell r="AJ159">
            <v>1420210</v>
          </cell>
          <cell r="AK159">
            <v>0</v>
          </cell>
          <cell r="AL159">
            <v>0</v>
          </cell>
          <cell r="AM159">
            <v>0</v>
          </cell>
          <cell r="AN159">
            <v>8224751</v>
          </cell>
          <cell r="AO159">
            <v>6018837</v>
          </cell>
          <cell r="AP159">
            <v>0</v>
          </cell>
          <cell r="AQ159">
            <v>294940580</v>
          </cell>
          <cell r="AR159">
            <v>4450343</v>
          </cell>
          <cell r="AS159">
            <v>2003070</v>
          </cell>
          <cell r="AT159">
            <v>1195936</v>
          </cell>
          <cell r="AU159">
            <v>432285</v>
          </cell>
          <cell r="AV159">
            <v>53007</v>
          </cell>
          <cell r="AW159">
            <v>159093</v>
          </cell>
          <cell r="AX159">
            <v>33990</v>
          </cell>
          <cell r="AY159">
            <v>8327724</v>
          </cell>
          <cell r="AZ159">
            <v>3875380</v>
          </cell>
          <cell r="BA159">
            <v>0</v>
          </cell>
          <cell r="BB159">
            <v>761765</v>
          </cell>
          <cell r="BC159">
            <v>35000</v>
          </cell>
          <cell r="BD159">
            <v>4672145</v>
          </cell>
          <cell r="BE159">
            <v>447448</v>
          </cell>
          <cell r="BF159">
            <v>717610</v>
          </cell>
          <cell r="BG159">
            <v>92577</v>
          </cell>
          <cell r="BH159">
            <v>259741</v>
          </cell>
          <cell r="BI159">
            <v>116053</v>
          </cell>
          <cell r="BJ159">
            <v>140512</v>
          </cell>
          <cell r="BK159">
            <v>1773941</v>
          </cell>
          <cell r="BL159">
            <v>3647868</v>
          </cell>
          <cell r="BM159">
            <v>1707815</v>
          </cell>
          <cell r="BN159">
            <v>936326</v>
          </cell>
          <cell r="BO159">
            <v>959549</v>
          </cell>
          <cell r="BP159">
            <v>234758</v>
          </cell>
          <cell r="BQ159">
            <v>86393</v>
          </cell>
          <cell r="BR159">
            <v>15567790</v>
          </cell>
          <cell r="BS159">
            <v>70000</v>
          </cell>
          <cell r="BT159">
            <v>0</v>
          </cell>
          <cell r="BU159">
            <v>0</v>
          </cell>
          <cell r="BV159">
            <v>0</v>
          </cell>
          <cell r="BW159">
            <v>3903348</v>
          </cell>
          <cell r="BX159">
            <v>6153698</v>
          </cell>
          <cell r="BY159">
            <v>181918</v>
          </cell>
          <cell r="BZ159">
            <v>1333985</v>
          </cell>
          <cell r="CA159">
            <v>61756</v>
          </cell>
          <cell r="CB159">
            <v>34051224</v>
          </cell>
          <cell r="CC159">
            <v>3606240</v>
          </cell>
          <cell r="CD159">
            <v>5546604</v>
          </cell>
          <cell r="CE159">
            <v>711745</v>
          </cell>
          <cell r="CF159">
            <v>441547</v>
          </cell>
          <cell r="CG159">
            <v>0</v>
          </cell>
          <cell r="CH159">
            <v>64756</v>
          </cell>
          <cell r="CI159">
            <v>10370892</v>
          </cell>
          <cell r="CJ159">
            <v>44422116</v>
          </cell>
          <cell r="CK159">
            <v>339362696</v>
          </cell>
          <cell r="CM159">
            <v>16448521</v>
          </cell>
          <cell r="CN159">
            <v>1660098</v>
          </cell>
          <cell r="CO159">
            <v>0</v>
          </cell>
          <cell r="CP159">
            <v>0</v>
          </cell>
          <cell r="CQ159">
            <v>0</v>
          </cell>
          <cell r="CR159">
            <v>0</v>
          </cell>
          <cell r="CS159">
            <v>200000</v>
          </cell>
          <cell r="CT159">
            <v>0</v>
          </cell>
          <cell r="CV159">
            <v>0</v>
          </cell>
          <cell r="CW159">
            <v>39915480</v>
          </cell>
          <cell r="CX159">
            <v>6459068</v>
          </cell>
          <cell r="CY159">
            <v>139157</v>
          </cell>
        </row>
        <row r="160">
          <cell r="A160">
            <v>938</v>
          </cell>
          <cell r="B160">
            <v>318134428</v>
          </cell>
          <cell r="C160">
            <v>11965676</v>
          </cell>
          <cell r="D160">
            <v>17709394</v>
          </cell>
          <cell r="E160">
            <v>0</v>
          </cell>
          <cell r="F160">
            <v>11528000</v>
          </cell>
          <cell r="G160">
            <v>2473000</v>
          </cell>
          <cell r="H160">
            <v>908700</v>
          </cell>
          <cell r="I160">
            <v>3388010</v>
          </cell>
          <cell r="J160">
            <v>1987415</v>
          </cell>
          <cell r="K160">
            <v>0</v>
          </cell>
          <cell r="L160">
            <v>0</v>
          </cell>
          <cell r="M160">
            <v>1870700</v>
          </cell>
          <cell r="N160">
            <v>900400</v>
          </cell>
          <cell r="O160">
            <v>10194300</v>
          </cell>
          <cell r="P160">
            <v>1230129</v>
          </cell>
          <cell r="Q160">
            <v>1017698</v>
          </cell>
          <cell r="R160">
            <v>2873144</v>
          </cell>
          <cell r="S160">
            <v>36700</v>
          </cell>
          <cell r="T160">
            <v>15764469</v>
          </cell>
          <cell r="U160">
            <v>1484557</v>
          </cell>
          <cell r="V160">
            <v>68921</v>
          </cell>
          <cell r="W160">
            <v>80000</v>
          </cell>
          <cell r="X160">
            <v>8988</v>
          </cell>
          <cell r="Y160">
            <v>36202</v>
          </cell>
          <cell r="Z160">
            <v>0</v>
          </cell>
          <cell r="AA160">
            <v>0</v>
          </cell>
          <cell r="AB160">
            <v>0</v>
          </cell>
          <cell r="AC160">
            <v>297100</v>
          </cell>
          <cell r="AD160">
            <v>895709</v>
          </cell>
          <cell r="AE160">
            <v>352480</v>
          </cell>
          <cell r="AF160">
            <v>236900</v>
          </cell>
          <cell r="AG160">
            <v>0</v>
          </cell>
          <cell r="AH160">
            <v>51861</v>
          </cell>
          <cell r="AI160">
            <v>186400</v>
          </cell>
          <cell r="AJ160">
            <v>662782</v>
          </cell>
          <cell r="AK160">
            <v>0</v>
          </cell>
          <cell r="AL160">
            <v>0</v>
          </cell>
          <cell r="AM160">
            <v>0</v>
          </cell>
          <cell r="AN160">
            <v>0</v>
          </cell>
          <cell r="AO160">
            <v>8891747</v>
          </cell>
          <cell r="AP160">
            <v>0</v>
          </cell>
          <cell r="AQ160">
            <v>415235810</v>
          </cell>
          <cell r="AR160">
            <v>6688913</v>
          </cell>
          <cell r="AS160">
            <v>835887</v>
          </cell>
          <cell r="AT160">
            <v>576713</v>
          </cell>
          <cell r="AU160">
            <v>229300</v>
          </cell>
          <cell r="AV160">
            <v>188300</v>
          </cell>
          <cell r="AW160">
            <v>0</v>
          </cell>
          <cell r="AX160">
            <v>8879</v>
          </cell>
          <cell r="AY160">
            <v>8527992</v>
          </cell>
          <cell r="AZ160">
            <v>3591226</v>
          </cell>
          <cell r="BA160">
            <v>0</v>
          </cell>
          <cell r="BB160">
            <v>0</v>
          </cell>
          <cell r="BC160">
            <v>0</v>
          </cell>
          <cell r="BD160">
            <v>3591226</v>
          </cell>
          <cell r="BE160">
            <v>2257652</v>
          </cell>
          <cell r="BF160">
            <v>0</v>
          </cell>
          <cell r="BG160">
            <v>66342</v>
          </cell>
          <cell r="BH160">
            <v>37190</v>
          </cell>
          <cell r="BI160">
            <v>221586</v>
          </cell>
          <cell r="BJ160">
            <v>0</v>
          </cell>
          <cell r="BK160">
            <v>2582770</v>
          </cell>
          <cell r="BL160">
            <v>2716457</v>
          </cell>
          <cell r="BM160">
            <v>1978206</v>
          </cell>
          <cell r="BN160">
            <v>799796</v>
          </cell>
          <cell r="BO160">
            <v>472674</v>
          </cell>
          <cell r="BP160">
            <v>0</v>
          </cell>
          <cell r="BQ160">
            <v>26400</v>
          </cell>
          <cell r="BR160">
            <v>16066809</v>
          </cell>
          <cell r="BS160">
            <v>255896</v>
          </cell>
          <cell r="BT160">
            <v>237846</v>
          </cell>
          <cell r="BU160">
            <v>66868</v>
          </cell>
          <cell r="BV160">
            <v>153193</v>
          </cell>
          <cell r="BW160">
            <v>12063326</v>
          </cell>
          <cell r="BX160">
            <v>0</v>
          </cell>
          <cell r="BY160">
            <v>12604</v>
          </cell>
          <cell r="BZ160">
            <v>0</v>
          </cell>
          <cell r="CA160">
            <v>12131</v>
          </cell>
          <cell r="CB160">
            <v>33497385</v>
          </cell>
          <cell r="CC160">
            <v>4938051</v>
          </cell>
          <cell r="CD160">
            <v>221738</v>
          </cell>
          <cell r="CE160">
            <v>788483</v>
          </cell>
          <cell r="CF160">
            <v>0</v>
          </cell>
          <cell r="CG160">
            <v>493100</v>
          </cell>
          <cell r="CH160">
            <v>1427</v>
          </cell>
          <cell r="CI160">
            <v>6442799</v>
          </cell>
          <cell r="CJ160">
            <v>39940184</v>
          </cell>
          <cell r="CK160">
            <v>455175994</v>
          </cell>
          <cell r="CM160">
            <v>20424500</v>
          </cell>
          <cell r="CN160">
            <v>739000</v>
          </cell>
          <cell r="CO160">
            <v>0</v>
          </cell>
          <cell r="CP160">
            <v>0</v>
          </cell>
          <cell r="CQ160">
            <v>0</v>
          </cell>
          <cell r="CR160">
            <v>0</v>
          </cell>
          <cell r="CS160">
            <v>1577700</v>
          </cell>
          <cell r="CT160">
            <v>0</v>
          </cell>
          <cell r="CV160">
            <v>11629751</v>
          </cell>
          <cell r="CW160">
            <v>92360</v>
          </cell>
          <cell r="CX160">
            <v>0</v>
          </cell>
          <cell r="CY160">
            <v>0</v>
          </cell>
        </row>
        <row r="161">
          <cell r="A161" t="str">
            <v>Grand Total</v>
          </cell>
          <cell r="B161">
            <v>23450788916.200001</v>
          </cell>
          <cell r="C161">
            <v>896018807.53000009</v>
          </cell>
          <cell r="D161">
            <v>1905249867.6399999</v>
          </cell>
          <cell r="E161">
            <v>300529768.23000002</v>
          </cell>
          <cell r="F161">
            <v>841258886.52999997</v>
          </cell>
          <cell r="G161">
            <v>57944180</v>
          </cell>
          <cell r="H161">
            <v>21229512</v>
          </cell>
          <cell r="I161">
            <v>210763039</v>
          </cell>
          <cell r="J161">
            <v>49739778.5</v>
          </cell>
          <cell r="K161">
            <v>83198429</v>
          </cell>
          <cell r="L161">
            <v>79768148</v>
          </cell>
          <cell r="M161">
            <v>50120884.049999997</v>
          </cell>
          <cell r="N161">
            <v>162814022</v>
          </cell>
          <cell r="O161">
            <v>486263223</v>
          </cell>
          <cell r="P161">
            <v>246463646.11000001</v>
          </cell>
          <cell r="Q161">
            <v>91632588</v>
          </cell>
          <cell r="R161">
            <v>115449211</v>
          </cell>
          <cell r="S161">
            <v>14294018</v>
          </cell>
          <cell r="T161">
            <v>922019706.75</v>
          </cell>
          <cell r="U161">
            <v>70704138</v>
          </cell>
          <cell r="V161">
            <v>6297192</v>
          </cell>
          <cell r="W161">
            <v>12860545.5</v>
          </cell>
          <cell r="X161">
            <v>3528630.5</v>
          </cell>
          <cell r="Y161">
            <v>7906517</v>
          </cell>
          <cell r="Z161">
            <v>33930458</v>
          </cell>
          <cell r="AA161">
            <v>3542271</v>
          </cell>
          <cell r="AB161">
            <v>3628470</v>
          </cell>
          <cell r="AC161">
            <v>7115642</v>
          </cell>
          <cell r="AD161">
            <v>52097021</v>
          </cell>
          <cell r="AE161">
            <v>12508536</v>
          </cell>
          <cell r="AF161">
            <v>60491750</v>
          </cell>
          <cell r="AG161">
            <v>16947350</v>
          </cell>
          <cell r="AH161">
            <v>2886677</v>
          </cell>
          <cell r="AI161">
            <v>55087934</v>
          </cell>
          <cell r="AJ161">
            <v>358176167.55000001</v>
          </cell>
          <cell r="AK161">
            <v>153787542</v>
          </cell>
          <cell r="AL161">
            <v>54906041</v>
          </cell>
          <cell r="AM161">
            <v>175399</v>
          </cell>
          <cell r="AN161">
            <v>54637882</v>
          </cell>
          <cell r="AO161">
            <v>344301669</v>
          </cell>
          <cell r="AP161">
            <v>1052250</v>
          </cell>
          <cell r="AQ161">
            <v>31302116714.110001</v>
          </cell>
          <cell r="AR161">
            <v>501409664.44</v>
          </cell>
          <cell r="AS161">
            <v>100048700</v>
          </cell>
          <cell r="AT161">
            <v>180310681</v>
          </cell>
          <cell r="AU161">
            <v>45185778</v>
          </cell>
          <cell r="AV161">
            <v>9543068</v>
          </cell>
          <cell r="AW161">
            <v>8912851</v>
          </cell>
          <cell r="AX161">
            <v>5346993</v>
          </cell>
          <cell r="AY161">
            <v>850757735.44000006</v>
          </cell>
          <cell r="AZ161">
            <v>288698171.44999999</v>
          </cell>
          <cell r="BA161">
            <v>94585051</v>
          </cell>
          <cell r="BB161">
            <v>10410026</v>
          </cell>
          <cell r="BC161">
            <v>761328</v>
          </cell>
          <cell r="BD161">
            <v>394454576.44999999</v>
          </cell>
          <cell r="BE161">
            <v>145926523</v>
          </cell>
          <cell r="BF161">
            <v>68643393</v>
          </cell>
          <cell r="BG161">
            <v>16085548</v>
          </cell>
          <cell r="BH161">
            <v>11524826</v>
          </cell>
          <cell r="BI161">
            <v>17032218</v>
          </cell>
          <cell r="BJ161">
            <v>18693225</v>
          </cell>
          <cell r="BK161">
            <v>277905733</v>
          </cell>
          <cell r="BL161">
            <v>349067418.5</v>
          </cell>
          <cell r="BM161">
            <v>136879612.5</v>
          </cell>
          <cell r="BN161">
            <v>117243988</v>
          </cell>
          <cell r="BO161">
            <v>64792333.969999999</v>
          </cell>
          <cell r="BP161">
            <v>9807470</v>
          </cell>
          <cell r="BQ161">
            <v>45435873</v>
          </cell>
          <cell r="BR161">
            <v>1341061453.4000001</v>
          </cell>
          <cell r="BS161">
            <v>30399357</v>
          </cell>
          <cell r="BT161">
            <v>14484923</v>
          </cell>
          <cell r="BU161">
            <v>5226591</v>
          </cell>
          <cell r="BV161">
            <v>21652449</v>
          </cell>
          <cell r="BW161">
            <v>485237054.94</v>
          </cell>
          <cell r="BX161">
            <v>356446380</v>
          </cell>
          <cell r="BY161">
            <v>19104810</v>
          </cell>
          <cell r="BZ161">
            <v>34350611</v>
          </cell>
          <cell r="CA161">
            <v>31317874</v>
          </cell>
          <cell r="CB161">
            <v>3244564790.79</v>
          </cell>
          <cell r="CC161">
            <v>474781889</v>
          </cell>
          <cell r="CD161">
            <v>557242613.53999996</v>
          </cell>
          <cell r="CE161">
            <v>19494398.399999999</v>
          </cell>
          <cell r="CF161">
            <v>43473862</v>
          </cell>
          <cell r="CG161">
            <v>16713510</v>
          </cell>
          <cell r="CH161">
            <v>2803365</v>
          </cell>
          <cell r="CI161">
            <v>1114509637.9400001</v>
          </cell>
          <cell r="CJ161">
            <v>4359074428.7299995</v>
          </cell>
          <cell r="CK161">
            <v>35661191142.830002</v>
          </cell>
          <cell r="CM161">
            <v>1576454035</v>
          </cell>
          <cell r="CN161">
            <v>86619594</v>
          </cell>
          <cell r="CO161">
            <v>10162851</v>
          </cell>
          <cell r="CP161">
            <v>945022</v>
          </cell>
          <cell r="CQ161">
            <v>2540316</v>
          </cell>
          <cell r="CR161">
            <v>783389</v>
          </cell>
          <cell r="CS161">
            <v>57910221</v>
          </cell>
          <cell r="CT161">
            <v>1172240</v>
          </cell>
          <cell r="CV161">
            <v>16246106</v>
          </cell>
          <cell r="CW161">
            <v>2929472513</v>
          </cell>
          <cell r="CX161">
            <v>496679639</v>
          </cell>
          <cell r="CY161">
            <v>90887842</v>
          </cell>
        </row>
      </sheetData>
      <sheetData sheetId="6">
        <row r="11">
          <cell r="A11">
            <v>201</v>
          </cell>
          <cell r="B11">
            <v>0</v>
          </cell>
          <cell r="C11">
            <v>0</v>
          </cell>
          <cell r="D11">
            <v>0</v>
          </cell>
          <cell r="E11">
            <v>0</v>
          </cell>
          <cell r="F11">
            <v>0</v>
          </cell>
          <cell r="G11">
            <v>0</v>
          </cell>
          <cell r="H11">
            <v>0</v>
          </cell>
          <cell r="I11">
            <v>0</v>
          </cell>
          <cell r="J11">
            <v>0</v>
          </cell>
          <cell r="K11">
            <v>0</v>
          </cell>
          <cell r="L11">
            <v>0</v>
          </cell>
          <cell r="M11">
            <v>0</v>
          </cell>
          <cell r="N11">
            <v>57300</v>
          </cell>
          <cell r="O11">
            <v>0</v>
          </cell>
          <cell r="P11">
            <v>0</v>
          </cell>
          <cell r="Q11">
            <v>0</v>
          </cell>
          <cell r="R11">
            <v>0</v>
          </cell>
          <cell r="V11">
            <v>0</v>
          </cell>
          <cell r="Y11">
            <v>31200</v>
          </cell>
          <cell r="Z11">
            <v>0</v>
          </cell>
          <cell r="AA11">
            <v>0</v>
          </cell>
          <cell r="AB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88500</v>
          </cell>
          <cell r="BV11">
            <v>10500</v>
          </cell>
          <cell r="BW11">
            <v>13500</v>
          </cell>
          <cell r="BX11">
            <v>15400</v>
          </cell>
          <cell r="BY11">
            <v>0</v>
          </cell>
          <cell r="BZ11">
            <v>6600</v>
          </cell>
          <cell r="CM11">
            <v>0</v>
          </cell>
          <cell r="CO11">
            <v>0</v>
          </cell>
          <cell r="CP11">
            <v>0</v>
          </cell>
          <cell r="CQ11">
            <v>0</v>
          </cell>
          <cell r="CR11">
            <v>0</v>
          </cell>
          <cell r="CS11">
            <v>0</v>
          </cell>
          <cell r="CT11">
            <v>0</v>
          </cell>
          <cell r="CV11">
            <v>0</v>
          </cell>
          <cell r="CW11">
            <v>0</v>
          </cell>
        </row>
        <row r="12">
          <cell r="A12">
            <v>202</v>
          </cell>
          <cell r="B12">
            <v>44350676</v>
          </cell>
          <cell r="C12">
            <v>944638</v>
          </cell>
          <cell r="D12">
            <v>3767946</v>
          </cell>
          <cell r="E12">
            <v>1599227</v>
          </cell>
          <cell r="F12">
            <v>1270375</v>
          </cell>
          <cell r="G12">
            <v>445294</v>
          </cell>
          <cell r="H12">
            <v>0</v>
          </cell>
          <cell r="I12">
            <v>1117783</v>
          </cell>
          <cell r="J12">
            <v>593988</v>
          </cell>
          <cell r="K12">
            <v>150047</v>
          </cell>
          <cell r="L12">
            <v>495885</v>
          </cell>
          <cell r="M12">
            <v>130835</v>
          </cell>
          <cell r="N12">
            <v>615660</v>
          </cell>
          <cell r="O12">
            <v>947176</v>
          </cell>
          <cell r="P12">
            <v>506843</v>
          </cell>
          <cell r="Q12">
            <v>189038</v>
          </cell>
          <cell r="R12">
            <v>228670</v>
          </cell>
          <cell r="V12">
            <v>20000</v>
          </cell>
          <cell r="Y12">
            <v>0</v>
          </cell>
          <cell r="Z12">
            <v>0</v>
          </cell>
          <cell r="AA12">
            <v>0</v>
          </cell>
          <cell r="AB12">
            <v>0</v>
          </cell>
          <cell r="AD12">
            <v>61740</v>
          </cell>
          <cell r="AE12">
            <v>0</v>
          </cell>
          <cell r="AF12">
            <v>16896</v>
          </cell>
          <cell r="AG12">
            <v>0</v>
          </cell>
          <cell r="AH12">
            <v>15000</v>
          </cell>
          <cell r="AI12">
            <v>34999</v>
          </cell>
          <cell r="AJ12">
            <v>1269264</v>
          </cell>
          <cell r="AK12">
            <v>74449</v>
          </cell>
          <cell r="AL12">
            <v>0</v>
          </cell>
          <cell r="AM12">
            <v>0</v>
          </cell>
          <cell r="AN12">
            <v>124893</v>
          </cell>
          <cell r="AO12">
            <v>416606</v>
          </cell>
          <cell r="AP12">
            <v>0</v>
          </cell>
          <cell r="AQ12">
            <v>59387928</v>
          </cell>
          <cell r="BV12">
            <v>0</v>
          </cell>
          <cell r="BW12">
            <v>721558</v>
          </cell>
          <cell r="BX12">
            <v>11616</v>
          </cell>
          <cell r="BY12">
            <v>19081</v>
          </cell>
          <cell r="BZ12">
            <v>0</v>
          </cell>
          <cell r="CM12">
            <v>12401624</v>
          </cell>
          <cell r="CO12">
            <v>356846</v>
          </cell>
          <cell r="CP12">
            <v>0</v>
          </cell>
          <cell r="CQ12">
            <v>0</v>
          </cell>
          <cell r="CR12">
            <v>0</v>
          </cell>
          <cell r="CS12">
            <v>0</v>
          </cell>
          <cell r="CT12">
            <v>0</v>
          </cell>
          <cell r="CV12">
            <v>0</v>
          </cell>
          <cell r="CW12">
            <v>433879</v>
          </cell>
        </row>
        <row r="13">
          <cell r="A13">
            <v>203</v>
          </cell>
          <cell r="B13">
            <v>64457340</v>
          </cell>
          <cell r="C13">
            <v>1412278.38</v>
          </cell>
          <cell r="D13">
            <v>6955847</v>
          </cell>
          <cell r="E13">
            <v>2476734</v>
          </cell>
          <cell r="F13">
            <v>2898226</v>
          </cell>
          <cell r="G13">
            <v>0</v>
          </cell>
          <cell r="H13">
            <v>0</v>
          </cell>
          <cell r="I13">
            <v>490676</v>
          </cell>
          <cell r="J13">
            <v>0</v>
          </cell>
          <cell r="K13">
            <v>0</v>
          </cell>
          <cell r="L13">
            <v>0</v>
          </cell>
          <cell r="M13">
            <v>0</v>
          </cell>
          <cell r="N13">
            <v>268595</v>
          </cell>
          <cell r="O13">
            <v>0</v>
          </cell>
          <cell r="P13">
            <v>2507792</v>
          </cell>
          <cell r="Q13">
            <v>968152</v>
          </cell>
          <cell r="R13">
            <v>0</v>
          </cell>
          <cell r="V13">
            <v>0</v>
          </cell>
          <cell r="Y13">
            <v>0</v>
          </cell>
          <cell r="Z13">
            <v>0</v>
          </cell>
          <cell r="AA13">
            <v>0</v>
          </cell>
          <cell r="AB13">
            <v>0</v>
          </cell>
          <cell r="AD13">
            <v>139733</v>
          </cell>
          <cell r="AE13">
            <v>23795</v>
          </cell>
          <cell r="AF13">
            <v>199241</v>
          </cell>
          <cell r="AG13">
            <v>115574</v>
          </cell>
          <cell r="AH13">
            <v>9546</v>
          </cell>
          <cell r="AI13">
            <v>33250</v>
          </cell>
          <cell r="AJ13">
            <v>244365</v>
          </cell>
          <cell r="AK13">
            <v>280618</v>
          </cell>
          <cell r="AL13">
            <v>86741</v>
          </cell>
          <cell r="AM13">
            <v>0</v>
          </cell>
          <cell r="AN13">
            <v>0</v>
          </cell>
          <cell r="AO13">
            <v>500000</v>
          </cell>
          <cell r="AP13">
            <v>0</v>
          </cell>
          <cell r="AQ13">
            <v>84068503.379999995</v>
          </cell>
          <cell r="BV13">
            <v>462008</v>
          </cell>
          <cell r="BW13">
            <v>82545</v>
          </cell>
          <cell r="BX13">
            <v>119770</v>
          </cell>
          <cell r="BY13">
            <v>0</v>
          </cell>
          <cell r="BZ13">
            <v>0</v>
          </cell>
          <cell r="CM13">
            <v>12718870</v>
          </cell>
          <cell r="CO13">
            <v>0</v>
          </cell>
          <cell r="CP13">
            <v>0</v>
          </cell>
          <cell r="CQ13">
            <v>0</v>
          </cell>
          <cell r="CR13">
            <v>0</v>
          </cell>
          <cell r="CS13">
            <v>0</v>
          </cell>
          <cell r="CT13">
            <v>0</v>
          </cell>
          <cell r="CV13">
            <v>0</v>
          </cell>
          <cell r="CW13">
            <v>5622480</v>
          </cell>
        </row>
        <row r="14">
          <cell r="A14">
            <v>204</v>
          </cell>
          <cell r="B14">
            <v>33837178</v>
          </cell>
          <cell r="C14">
            <v>914765</v>
          </cell>
          <cell r="D14">
            <v>5133841</v>
          </cell>
          <cell r="E14">
            <v>1960936</v>
          </cell>
          <cell r="F14">
            <v>1436105</v>
          </cell>
          <cell r="G14">
            <v>0</v>
          </cell>
          <cell r="H14">
            <v>273691</v>
          </cell>
          <cell r="I14">
            <v>0</v>
          </cell>
          <cell r="J14">
            <v>0</v>
          </cell>
          <cell r="K14">
            <v>0</v>
          </cell>
          <cell r="L14">
            <v>0</v>
          </cell>
          <cell r="M14">
            <v>60000</v>
          </cell>
          <cell r="N14">
            <v>0</v>
          </cell>
          <cell r="O14">
            <v>0</v>
          </cell>
          <cell r="P14">
            <v>1645085</v>
          </cell>
          <cell r="Q14">
            <v>0</v>
          </cell>
          <cell r="R14">
            <v>786118</v>
          </cell>
          <cell r="V14">
            <v>34816</v>
          </cell>
          <cell r="Y14">
            <v>0</v>
          </cell>
          <cell r="Z14">
            <v>0</v>
          </cell>
          <cell r="AA14">
            <v>2101</v>
          </cell>
          <cell r="AB14">
            <v>0</v>
          </cell>
          <cell r="AD14">
            <v>122986</v>
          </cell>
          <cell r="AE14">
            <v>18803</v>
          </cell>
          <cell r="AF14">
            <v>45625</v>
          </cell>
          <cell r="AG14">
            <v>0</v>
          </cell>
          <cell r="AH14">
            <v>13854</v>
          </cell>
          <cell r="AI14">
            <v>233660</v>
          </cell>
          <cell r="AJ14">
            <v>817240</v>
          </cell>
          <cell r="AK14">
            <v>1179626</v>
          </cell>
          <cell r="AL14">
            <v>103207</v>
          </cell>
          <cell r="AM14">
            <v>0</v>
          </cell>
          <cell r="AN14">
            <v>4049</v>
          </cell>
          <cell r="AO14">
            <v>427418</v>
          </cell>
          <cell r="AP14">
            <v>0</v>
          </cell>
          <cell r="AQ14">
            <v>49051104</v>
          </cell>
          <cell r="BV14">
            <v>52377</v>
          </cell>
          <cell r="BW14">
            <v>0</v>
          </cell>
          <cell r="BX14">
            <v>0</v>
          </cell>
          <cell r="BY14">
            <v>0</v>
          </cell>
          <cell r="BZ14">
            <v>0</v>
          </cell>
          <cell r="CM14">
            <v>2508183</v>
          </cell>
          <cell r="CO14">
            <v>0</v>
          </cell>
          <cell r="CP14">
            <v>0</v>
          </cell>
          <cell r="CQ14">
            <v>0</v>
          </cell>
          <cell r="CR14">
            <v>0</v>
          </cell>
          <cell r="CS14">
            <v>0</v>
          </cell>
          <cell r="CT14">
            <v>0</v>
          </cell>
          <cell r="CV14">
            <v>0</v>
          </cell>
          <cell r="CW14">
            <v>2642444</v>
          </cell>
        </row>
        <row r="15">
          <cell r="A15">
            <v>205</v>
          </cell>
          <cell r="B15">
            <v>30155901</v>
          </cell>
          <cell r="C15">
            <v>897000</v>
          </cell>
          <cell r="D15">
            <v>3422509</v>
          </cell>
          <cell r="E15">
            <v>969391</v>
          </cell>
          <cell r="F15">
            <v>1384585</v>
          </cell>
          <cell r="G15">
            <v>426354</v>
          </cell>
          <cell r="H15">
            <v>121859</v>
          </cell>
          <cell r="I15">
            <v>201113</v>
          </cell>
          <cell r="J15">
            <v>32243</v>
          </cell>
          <cell r="K15">
            <v>0</v>
          </cell>
          <cell r="L15">
            <v>0</v>
          </cell>
          <cell r="M15">
            <v>75073</v>
          </cell>
          <cell r="N15">
            <v>624575</v>
          </cell>
          <cell r="O15">
            <v>0</v>
          </cell>
          <cell r="P15">
            <v>2381267</v>
          </cell>
          <cell r="Q15">
            <v>13426</v>
          </cell>
          <cell r="R15">
            <v>0</v>
          </cell>
          <cell r="V15">
            <v>15944</v>
          </cell>
          <cell r="Y15">
            <v>0</v>
          </cell>
          <cell r="Z15">
            <v>0</v>
          </cell>
          <cell r="AA15">
            <v>0</v>
          </cell>
          <cell r="AB15">
            <v>0</v>
          </cell>
          <cell r="AD15">
            <v>73305</v>
          </cell>
          <cell r="AE15">
            <v>5700</v>
          </cell>
          <cell r="AF15">
            <v>33462</v>
          </cell>
          <cell r="AG15">
            <v>0</v>
          </cell>
          <cell r="AH15">
            <v>9000</v>
          </cell>
          <cell r="AI15">
            <v>87012</v>
          </cell>
          <cell r="AJ15">
            <v>1251025</v>
          </cell>
          <cell r="AK15">
            <v>143500</v>
          </cell>
          <cell r="AL15">
            <v>299132</v>
          </cell>
          <cell r="AM15">
            <v>0</v>
          </cell>
          <cell r="AN15">
            <v>94360</v>
          </cell>
          <cell r="AO15">
            <v>601837</v>
          </cell>
          <cell r="AP15">
            <v>0</v>
          </cell>
          <cell r="AQ15">
            <v>43319573</v>
          </cell>
          <cell r="BV15">
            <v>169432</v>
          </cell>
          <cell r="BW15">
            <v>0</v>
          </cell>
          <cell r="BX15">
            <v>0</v>
          </cell>
          <cell r="BY15">
            <v>0</v>
          </cell>
          <cell r="BZ15">
            <v>0</v>
          </cell>
          <cell r="CM15">
            <v>6648664</v>
          </cell>
          <cell r="CO15">
            <v>0</v>
          </cell>
          <cell r="CP15">
            <v>0</v>
          </cell>
          <cell r="CQ15">
            <v>0</v>
          </cell>
          <cell r="CR15">
            <v>0</v>
          </cell>
          <cell r="CS15">
            <v>0</v>
          </cell>
          <cell r="CT15">
            <v>0</v>
          </cell>
          <cell r="CV15">
            <v>0</v>
          </cell>
          <cell r="CW15">
            <v>1513751</v>
          </cell>
        </row>
        <row r="16">
          <cell r="A16">
            <v>206</v>
          </cell>
          <cell r="B16">
            <v>35748124</v>
          </cell>
          <cell r="C16">
            <v>934087</v>
          </cell>
          <cell r="D16">
            <v>4214872</v>
          </cell>
          <cell r="E16">
            <v>1013177</v>
          </cell>
          <cell r="F16">
            <v>0</v>
          </cell>
          <cell r="G16">
            <v>0</v>
          </cell>
          <cell r="H16">
            <v>120000</v>
          </cell>
          <cell r="I16">
            <v>583742</v>
          </cell>
          <cell r="J16">
            <v>64405</v>
          </cell>
          <cell r="K16">
            <v>0</v>
          </cell>
          <cell r="L16">
            <v>0</v>
          </cell>
          <cell r="M16">
            <v>19514</v>
          </cell>
          <cell r="N16">
            <v>1247007</v>
          </cell>
          <cell r="O16">
            <v>0</v>
          </cell>
          <cell r="P16">
            <v>1697245</v>
          </cell>
          <cell r="Q16">
            <v>29089</v>
          </cell>
          <cell r="R16">
            <v>66901</v>
          </cell>
          <cell r="V16">
            <v>18453</v>
          </cell>
          <cell r="Y16">
            <v>0</v>
          </cell>
          <cell r="Z16">
            <v>0</v>
          </cell>
          <cell r="AA16">
            <v>0</v>
          </cell>
          <cell r="AB16">
            <v>0</v>
          </cell>
          <cell r="AD16">
            <v>135439</v>
          </cell>
          <cell r="AE16">
            <v>26750</v>
          </cell>
          <cell r="AF16">
            <v>0</v>
          </cell>
          <cell r="AG16">
            <v>2334</v>
          </cell>
          <cell r="AH16">
            <v>5691</v>
          </cell>
          <cell r="AI16">
            <v>51314</v>
          </cell>
          <cell r="AJ16">
            <v>611753.48</v>
          </cell>
          <cell r="AK16">
            <v>0</v>
          </cell>
          <cell r="AL16">
            <v>1052529.47</v>
          </cell>
          <cell r="AM16">
            <v>0</v>
          </cell>
          <cell r="AN16">
            <v>1472434</v>
          </cell>
          <cell r="AO16">
            <v>490249.77</v>
          </cell>
          <cell r="AP16">
            <v>0</v>
          </cell>
          <cell r="AQ16">
            <v>49605110.719999999</v>
          </cell>
          <cell r="BV16">
            <v>30</v>
          </cell>
          <cell r="BW16">
            <v>620534</v>
          </cell>
          <cell r="BX16">
            <v>0</v>
          </cell>
          <cell r="BY16">
            <v>0</v>
          </cell>
          <cell r="BZ16">
            <v>0</v>
          </cell>
          <cell r="CM16">
            <v>1514742</v>
          </cell>
          <cell r="CO16">
            <v>0</v>
          </cell>
          <cell r="CP16">
            <v>0</v>
          </cell>
          <cell r="CQ16">
            <v>0</v>
          </cell>
          <cell r="CR16">
            <v>0</v>
          </cell>
          <cell r="CS16">
            <v>0</v>
          </cell>
          <cell r="CT16">
            <v>0</v>
          </cell>
          <cell r="CV16">
            <v>0</v>
          </cell>
          <cell r="CW16">
            <v>1512000</v>
          </cell>
        </row>
        <row r="17">
          <cell r="A17">
            <v>207</v>
          </cell>
          <cell r="B17">
            <v>16910390</v>
          </cell>
          <cell r="C17">
            <v>399360</v>
          </cell>
          <cell r="D17">
            <v>1818080</v>
          </cell>
          <cell r="E17">
            <v>394260</v>
          </cell>
          <cell r="F17">
            <v>625989</v>
          </cell>
          <cell r="G17">
            <v>172000</v>
          </cell>
          <cell r="H17">
            <v>0</v>
          </cell>
          <cell r="I17">
            <v>22991</v>
          </cell>
          <cell r="J17">
            <v>130</v>
          </cell>
          <cell r="K17">
            <v>0</v>
          </cell>
          <cell r="L17">
            <v>0</v>
          </cell>
          <cell r="M17">
            <v>92396</v>
          </cell>
          <cell r="N17">
            <v>49754</v>
          </cell>
          <cell r="O17">
            <v>0</v>
          </cell>
          <cell r="P17">
            <v>1015133</v>
          </cell>
          <cell r="Q17">
            <v>39902</v>
          </cell>
          <cell r="R17">
            <v>7578</v>
          </cell>
          <cell r="V17">
            <v>98</v>
          </cell>
          <cell r="Y17">
            <v>0</v>
          </cell>
          <cell r="Z17">
            <v>0</v>
          </cell>
          <cell r="AA17">
            <v>0</v>
          </cell>
          <cell r="AB17">
            <v>0</v>
          </cell>
          <cell r="AD17">
            <v>0</v>
          </cell>
          <cell r="AE17">
            <v>0</v>
          </cell>
          <cell r="AF17">
            <v>71540</v>
          </cell>
          <cell r="AG17">
            <v>22606</v>
          </cell>
          <cell r="AH17">
            <v>1100</v>
          </cell>
          <cell r="AI17">
            <v>0</v>
          </cell>
          <cell r="AJ17">
            <v>767121</v>
          </cell>
          <cell r="AK17">
            <v>6576</v>
          </cell>
          <cell r="AL17">
            <v>573272</v>
          </cell>
          <cell r="AM17">
            <v>0</v>
          </cell>
          <cell r="AN17">
            <v>0</v>
          </cell>
          <cell r="AO17">
            <v>659266</v>
          </cell>
          <cell r="AP17">
            <v>0</v>
          </cell>
          <cell r="AQ17">
            <v>23649542</v>
          </cell>
          <cell r="BV17">
            <v>730</v>
          </cell>
          <cell r="BW17">
            <v>27157</v>
          </cell>
          <cell r="BX17">
            <v>0</v>
          </cell>
          <cell r="BY17">
            <v>6677</v>
          </cell>
          <cell r="BZ17">
            <v>0</v>
          </cell>
          <cell r="CM17">
            <v>2670322</v>
          </cell>
          <cell r="CO17">
            <v>0</v>
          </cell>
          <cell r="CP17">
            <v>0</v>
          </cell>
          <cell r="CQ17">
            <v>0</v>
          </cell>
          <cell r="CR17">
            <v>0</v>
          </cell>
          <cell r="CS17">
            <v>0</v>
          </cell>
          <cell r="CT17">
            <v>0</v>
          </cell>
          <cell r="CV17">
            <v>0</v>
          </cell>
          <cell r="CW17">
            <v>139260</v>
          </cell>
        </row>
        <row r="18">
          <cell r="A18">
            <v>208</v>
          </cell>
          <cell r="B18">
            <v>36093625</v>
          </cell>
          <cell r="C18">
            <v>1033299</v>
          </cell>
          <cell r="D18">
            <v>3006454</v>
          </cell>
          <cell r="E18">
            <v>1008053</v>
          </cell>
          <cell r="F18">
            <v>1571305</v>
          </cell>
          <cell r="G18">
            <v>598500</v>
          </cell>
          <cell r="H18">
            <v>0</v>
          </cell>
          <cell r="I18">
            <v>0</v>
          </cell>
          <cell r="J18">
            <v>60050</v>
          </cell>
          <cell r="K18">
            <v>0</v>
          </cell>
          <cell r="L18">
            <v>0</v>
          </cell>
          <cell r="M18">
            <v>89413</v>
          </cell>
          <cell r="N18">
            <v>0</v>
          </cell>
          <cell r="O18">
            <v>0</v>
          </cell>
          <cell r="P18">
            <v>1196438</v>
          </cell>
          <cell r="Q18">
            <v>36637</v>
          </cell>
          <cell r="R18">
            <v>0</v>
          </cell>
          <cell r="V18">
            <v>0</v>
          </cell>
          <cell r="Y18">
            <v>0</v>
          </cell>
          <cell r="Z18">
            <v>0</v>
          </cell>
          <cell r="AA18">
            <v>0</v>
          </cell>
          <cell r="AB18">
            <v>0</v>
          </cell>
          <cell r="AD18">
            <v>57851</v>
          </cell>
          <cell r="AE18">
            <v>0</v>
          </cell>
          <cell r="AF18">
            <v>135000</v>
          </cell>
          <cell r="AG18">
            <v>0</v>
          </cell>
          <cell r="AH18">
            <v>0</v>
          </cell>
          <cell r="AI18">
            <v>135000</v>
          </cell>
          <cell r="AJ18">
            <v>1428501</v>
          </cell>
          <cell r="AK18">
            <v>0</v>
          </cell>
          <cell r="AL18">
            <v>518677</v>
          </cell>
          <cell r="AM18">
            <v>0</v>
          </cell>
          <cell r="AN18">
            <v>0</v>
          </cell>
          <cell r="AO18">
            <v>196500</v>
          </cell>
          <cell r="AP18">
            <v>0</v>
          </cell>
          <cell r="AQ18">
            <v>47165303</v>
          </cell>
          <cell r="BV18">
            <v>0</v>
          </cell>
          <cell r="BW18">
            <v>0</v>
          </cell>
          <cell r="BX18">
            <v>0</v>
          </cell>
          <cell r="BY18">
            <v>0</v>
          </cell>
          <cell r="BZ18">
            <v>0</v>
          </cell>
          <cell r="CM18">
            <v>0</v>
          </cell>
          <cell r="CO18">
            <v>0</v>
          </cell>
          <cell r="CP18">
            <v>0</v>
          </cell>
          <cell r="CQ18">
            <v>0</v>
          </cell>
          <cell r="CR18">
            <v>0</v>
          </cell>
          <cell r="CS18">
            <v>0</v>
          </cell>
          <cell r="CT18">
            <v>0</v>
          </cell>
          <cell r="CV18">
            <v>0</v>
          </cell>
          <cell r="CW18">
            <v>3289000</v>
          </cell>
        </row>
        <row r="19">
          <cell r="A19">
            <v>209</v>
          </cell>
          <cell r="B19">
            <v>49481391</v>
          </cell>
          <cell r="C19">
            <v>1304475</v>
          </cell>
          <cell r="D19">
            <v>3928363</v>
          </cell>
          <cell r="E19">
            <v>1816986</v>
          </cell>
          <cell r="F19">
            <v>2442344</v>
          </cell>
          <cell r="G19">
            <v>0</v>
          </cell>
          <cell r="H19">
            <v>0</v>
          </cell>
          <cell r="I19">
            <v>178526</v>
          </cell>
          <cell r="J19">
            <v>0</v>
          </cell>
          <cell r="K19">
            <v>353623</v>
          </cell>
          <cell r="L19">
            <v>0</v>
          </cell>
          <cell r="M19">
            <v>119244</v>
          </cell>
          <cell r="N19">
            <v>593797</v>
          </cell>
          <cell r="O19">
            <v>0</v>
          </cell>
          <cell r="P19">
            <v>2517376</v>
          </cell>
          <cell r="Q19">
            <v>122638</v>
          </cell>
          <cell r="R19">
            <v>275716</v>
          </cell>
          <cell r="V19">
            <v>17044</v>
          </cell>
          <cell r="Y19">
            <v>0</v>
          </cell>
          <cell r="Z19">
            <v>0</v>
          </cell>
          <cell r="AA19">
            <v>0</v>
          </cell>
          <cell r="AB19">
            <v>0</v>
          </cell>
          <cell r="AD19">
            <v>110106</v>
          </cell>
          <cell r="AE19">
            <v>25242</v>
          </cell>
          <cell r="AF19">
            <v>178104</v>
          </cell>
          <cell r="AG19">
            <v>40127</v>
          </cell>
          <cell r="AH19">
            <v>12273</v>
          </cell>
          <cell r="AI19">
            <v>138337</v>
          </cell>
          <cell r="AJ19">
            <v>564665</v>
          </cell>
          <cell r="AK19">
            <v>0</v>
          </cell>
          <cell r="AL19">
            <v>343107</v>
          </cell>
          <cell r="AM19">
            <v>0</v>
          </cell>
          <cell r="AN19">
            <v>115155</v>
          </cell>
          <cell r="AO19">
            <v>1493615</v>
          </cell>
          <cell r="AP19">
            <v>0</v>
          </cell>
          <cell r="AQ19">
            <v>66172254</v>
          </cell>
          <cell r="BV19">
            <v>257181</v>
          </cell>
          <cell r="BW19">
            <v>170602</v>
          </cell>
          <cell r="BX19">
            <v>91772</v>
          </cell>
          <cell r="BY19">
            <v>201629</v>
          </cell>
          <cell r="BZ19">
            <v>53000</v>
          </cell>
          <cell r="CM19">
            <v>6638256</v>
          </cell>
          <cell r="CO19">
            <v>21286</v>
          </cell>
          <cell r="CP19">
            <v>0</v>
          </cell>
          <cell r="CQ19">
            <v>0</v>
          </cell>
          <cell r="CR19">
            <v>0</v>
          </cell>
          <cell r="CS19">
            <v>0</v>
          </cell>
          <cell r="CT19">
            <v>0</v>
          </cell>
          <cell r="CV19">
            <v>0</v>
          </cell>
          <cell r="CW19">
            <v>1731439</v>
          </cell>
        </row>
        <row r="20">
          <cell r="A20">
            <v>210</v>
          </cell>
          <cell r="B20">
            <v>47246165</v>
          </cell>
          <cell r="C20">
            <v>1271237</v>
          </cell>
          <cell r="D20">
            <v>6662429</v>
          </cell>
          <cell r="E20">
            <v>1791277</v>
          </cell>
          <cell r="F20">
            <v>2027036</v>
          </cell>
          <cell r="G20">
            <v>0</v>
          </cell>
          <cell r="H20">
            <v>96900</v>
          </cell>
          <cell r="I20">
            <v>227000</v>
          </cell>
          <cell r="J20">
            <v>50000</v>
          </cell>
          <cell r="K20">
            <v>50000</v>
          </cell>
          <cell r="L20">
            <v>100000</v>
          </cell>
          <cell r="M20">
            <v>128980</v>
          </cell>
          <cell r="N20">
            <v>400000</v>
          </cell>
          <cell r="O20">
            <v>725000</v>
          </cell>
          <cell r="P20">
            <v>1500786</v>
          </cell>
          <cell r="Q20">
            <v>947550</v>
          </cell>
          <cell r="R20">
            <v>470303</v>
          </cell>
          <cell r="V20">
            <v>29019</v>
          </cell>
          <cell r="Y20">
            <v>0</v>
          </cell>
          <cell r="Z20">
            <v>0</v>
          </cell>
          <cell r="AA20">
            <v>0</v>
          </cell>
          <cell r="AB20">
            <v>0</v>
          </cell>
          <cell r="AD20">
            <v>123920</v>
          </cell>
          <cell r="AE20">
            <v>25000</v>
          </cell>
          <cell r="AF20">
            <v>80000</v>
          </cell>
          <cell r="AG20">
            <v>0</v>
          </cell>
          <cell r="AH20">
            <v>12250</v>
          </cell>
          <cell r="AI20">
            <v>174068</v>
          </cell>
          <cell r="AJ20">
            <v>563044</v>
          </cell>
          <cell r="AK20">
            <v>0</v>
          </cell>
          <cell r="AL20">
            <v>592436</v>
          </cell>
          <cell r="AM20">
            <v>0</v>
          </cell>
          <cell r="AN20">
            <v>106066</v>
          </cell>
          <cell r="AO20">
            <v>300452</v>
          </cell>
          <cell r="AP20">
            <v>0</v>
          </cell>
          <cell r="AQ20">
            <v>65700918</v>
          </cell>
          <cell r="BV20">
            <v>153811</v>
          </cell>
          <cell r="BW20">
            <v>111960</v>
          </cell>
          <cell r="BX20">
            <v>156603</v>
          </cell>
          <cell r="BY20">
            <v>0</v>
          </cell>
          <cell r="BZ20">
            <v>0</v>
          </cell>
          <cell r="CM20">
            <v>2160347</v>
          </cell>
          <cell r="CO20">
            <v>0</v>
          </cell>
          <cell r="CP20">
            <v>0</v>
          </cell>
          <cell r="CQ20">
            <v>0</v>
          </cell>
          <cell r="CR20">
            <v>0</v>
          </cell>
          <cell r="CS20">
            <v>70000</v>
          </cell>
          <cell r="CT20">
            <v>0</v>
          </cell>
          <cell r="CV20">
            <v>0</v>
          </cell>
          <cell r="CW20">
            <v>19226636</v>
          </cell>
        </row>
        <row r="21">
          <cell r="A21">
            <v>211</v>
          </cell>
          <cell r="B21">
            <v>72255514</v>
          </cell>
          <cell r="C21">
            <v>1551187</v>
          </cell>
          <cell r="D21">
            <v>8657028</v>
          </cell>
          <cell r="E21">
            <v>3038492</v>
          </cell>
          <cell r="F21">
            <v>3098245</v>
          </cell>
          <cell r="G21">
            <v>434000</v>
          </cell>
          <cell r="H21">
            <v>250000</v>
          </cell>
          <cell r="I21">
            <v>788343</v>
          </cell>
          <cell r="J21">
            <v>183797</v>
          </cell>
          <cell r="K21">
            <v>15474</v>
          </cell>
          <cell r="L21">
            <v>54047</v>
          </cell>
          <cell r="M21">
            <v>90842</v>
          </cell>
          <cell r="N21">
            <v>0</v>
          </cell>
          <cell r="O21">
            <v>0</v>
          </cell>
          <cell r="P21">
            <v>2681131</v>
          </cell>
          <cell r="Q21">
            <v>85967</v>
          </cell>
          <cell r="R21">
            <v>292607</v>
          </cell>
          <cell r="V21">
            <v>70010</v>
          </cell>
          <cell r="Y21">
            <v>37082</v>
          </cell>
          <cell r="Z21">
            <v>0</v>
          </cell>
          <cell r="AA21">
            <v>0</v>
          </cell>
          <cell r="AB21">
            <v>0</v>
          </cell>
          <cell r="AD21">
            <v>91620</v>
          </cell>
          <cell r="AE21">
            <v>0</v>
          </cell>
          <cell r="AF21">
            <v>336009</v>
          </cell>
          <cell r="AG21">
            <v>5000</v>
          </cell>
          <cell r="AH21">
            <v>0</v>
          </cell>
          <cell r="AI21">
            <v>99599</v>
          </cell>
          <cell r="AJ21">
            <v>418594</v>
          </cell>
          <cell r="AK21">
            <v>47620</v>
          </cell>
          <cell r="AL21">
            <v>393488</v>
          </cell>
          <cell r="AM21">
            <v>0</v>
          </cell>
          <cell r="AN21">
            <v>129878</v>
          </cell>
          <cell r="AO21">
            <v>703141</v>
          </cell>
          <cell r="AP21">
            <v>0</v>
          </cell>
          <cell r="AQ21">
            <v>95808715</v>
          </cell>
          <cell r="BV21">
            <v>206000</v>
          </cell>
          <cell r="BW21">
            <v>0</v>
          </cell>
          <cell r="BX21">
            <v>50268</v>
          </cell>
          <cell r="BY21">
            <v>0</v>
          </cell>
          <cell r="BZ21">
            <v>0</v>
          </cell>
          <cell r="CM21">
            <v>7201128</v>
          </cell>
          <cell r="CO21">
            <v>52206</v>
          </cell>
          <cell r="CP21">
            <v>0</v>
          </cell>
          <cell r="CQ21">
            <v>0</v>
          </cell>
          <cell r="CR21">
            <v>0</v>
          </cell>
          <cell r="CS21">
            <v>0</v>
          </cell>
          <cell r="CT21">
            <v>0</v>
          </cell>
          <cell r="CV21">
            <v>0</v>
          </cell>
          <cell r="CW21">
            <v>7032316</v>
          </cell>
        </row>
        <row r="22">
          <cell r="A22">
            <v>212</v>
          </cell>
          <cell r="B22">
            <v>40165028</v>
          </cell>
          <cell r="C22">
            <v>1058515</v>
          </cell>
          <cell r="D22">
            <v>6224235</v>
          </cell>
          <cell r="E22">
            <v>1275636</v>
          </cell>
          <cell r="F22">
            <v>2031295</v>
          </cell>
          <cell r="G22">
            <v>0</v>
          </cell>
          <cell r="H22">
            <v>254328</v>
          </cell>
          <cell r="I22">
            <v>47636</v>
          </cell>
          <cell r="J22">
            <v>0</v>
          </cell>
          <cell r="K22">
            <v>0</v>
          </cell>
          <cell r="L22">
            <v>5987</v>
          </cell>
          <cell r="M22">
            <v>63563</v>
          </cell>
          <cell r="N22">
            <v>295049</v>
          </cell>
          <cell r="O22">
            <v>0</v>
          </cell>
          <cell r="P22">
            <v>870514</v>
          </cell>
          <cell r="Q22">
            <v>16549</v>
          </cell>
          <cell r="R22">
            <v>300734</v>
          </cell>
          <cell r="V22">
            <v>0</v>
          </cell>
          <cell r="Y22">
            <v>0</v>
          </cell>
          <cell r="Z22">
            <v>1582</v>
          </cell>
          <cell r="AA22">
            <v>0</v>
          </cell>
          <cell r="AB22">
            <v>0</v>
          </cell>
          <cell r="AD22">
            <v>111677</v>
          </cell>
          <cell r="AE22">
            <v>0</v>
          </cell>
          <cell r="AF22">
            <v>30471</v>
          </cell>
          <cell r="AG22">
            <v>3544</v>
          </cell>
          <cell r="AH22">
            <v>523</v>
          </cell>
          <cell r="AI22">
            <v>155468</v>
          </cell>
          <cell r="AJ22">
            <v>311788</v>
          </cell>
          <cell r="AK22">
            <v>581498</v>
          </cell>
          <cell r="AL22">
            <v>138059</v>
          </cell>
          <cell r="AM22">
            <v>0</v>
          </cell>
          <cell r="AN22">
            <v>301917</v>
          </cell>
          <cell r="AO22">
            <v>0</v>
          </cell>
          <cell r="AP22">
            <v>0</v>
          </cell>
          <cell r="AQ22">
            <v>54245596</v>
          </cell>
          <cell r="BV22">
            <v>8561</v>
          </cell>
          <cell r="BW22">
            <v>12123</v>
          </cell>
          <cell r="BX22">
            <v>122569</v>
          </cell>
          <cell r="BY22">
            <v>0</v>
          </cell>
          <cell r="BZ22">
            <v>0</v>
          </cell>
          <cell r="CM22">
            <v>8333580</v>
          </cell>
          <cell r="CO22">
            <v>0</v>
          </cell>
          <cell r="CP22">
            <v>0</v>
          </cell>
          <cell r="CQ22">
            <v>0</v>
          </cell>
          <cell r="CR22">
            <v>0</v>
          </cell>
          <cell r="CS22">
            <v>0</v>
          </cell>
          <cell r="CT22">
            <v>0</v>
          </cell>
          <cell r="CV22">
            <v>0</v>
          </cell>
          <cell r="CW22">
            <v>7068333</v>
          </cell>
        </row>
        <row r="23">
          <cell r="A23">
            <v>213</v>
          </cell>
          <cell r="B23">
            <v>37846503</v>
          </cell>
          <cell r="C23">
            <v>866575</v>
          </cell>
          <cell r="D23">
            <v>4797499</v>
          </cell>
          <cell r="E23">
            <v>977400</v>
          </cell>
          <cell r="F23">
            <v>1507214</v>
          </cell>
          <cell r="G23">
            <v>0</v>
          </cell>
          <cell r="H23">
            <v>437995</v>
          </cell>
          <cell r="I23">
            <v>0</v>
          </cell>
          <cell r="J23">
            <v>0</v>
          </cell>
          <cell r="K23">
            <v>49682</v>
          </cell>
          <cell r="L23">
            <v>49639</v>
          </cell>
          <cell r="M23">
            <v>0</v>
          </cell>
          <cell r="N23">
            <v>0</v>
          </cell>
          <cell r="O23">
            <v>2921700</v>
          </cell>
          <cell r="P23">
            <v>535100</v>
          </cell>
          <cell r="Q23">
            <v>0</v>
          </cell>
          <cell r="R23">
            <v>681925</v>
          </cell>
          <cell r="V23">
            <v>0</v>
          </cell>
          <cell r="Y23">
            <v>0</v>
          </cell>
          <cell r="Z23">
            <v>0</v>
          </cell>
          <cell r="AA23">
            <v>0</v>
          </cell>
          <cell r="AB23">
            <v>0</v>
          </cell>
          <cell r="AD23">
            <v>234211</v>
          </cell>
          <cell r="AE23">
            <v>0</v>
          </cell>
          <cell r="AF23">
            <v>0</v>
          </cell>
          <cell r="AG23">
            <v>0</v>
          </cell>
          <cell r="AH23">
            <v>22768</v>
          </cell>
          <cell r="AI23">
            <v>35527</v>
          </cell>
          <cell r="AJ23">
            <v>0</v>
          </cell>
          <cell r="AK23">
            <v>0</v>
          </cell>
          <cell r="AL23">
            <v>177678</v>
          </cell>
          <cell r="AM23">
            <v>0</v>
          </cell>
          <cell r="AN23">
            <v>21092</v>
          </cell>
          <cell r="AO23">
            <v>0</v>
          </cell>
          <cell r="AP23">
            <v>0</v>
          </cell>
          <cell r="AQ23">
            <v>51162508</v>
          </cell>
          <cell r="BV23">
            <v>265200</v>
          </cell>
          <cell r="BW23">
            <v>11520</v>
          </cell>
          <cell r="BX23">
            <v>0</v>
          </cell>
          <cell r="BY23">
            <v>0</v>
          </cell>
          <cell r="BZ23">
            <v>0</v>
          </cell>
          <cell r="CM23">
            <v>7493000</v>
          </cell>
          <cell r="CO23">
            <v>0</v>
          </cell>
          <cell r="CP23">
            <v>0</v>
          </cell>
          <cell r="CQ23">
            <v>0</v>
          </cell>
          <cell r="CR23">
            <v>0</v>
          </cell>
          <cell r="CS23">
            <v>643100</v>
          </cell>
          <cell r="CT23">
            <v>0</v>
          </cell>
          <cell r="CV23">
            <v>0</v>
          </cell>
          <cell r="CW23">
            <v>3285</v>
          </cell>
        </row>
        <row r="24">
          <cell r="A24">
            <v>301</v>
          </cell>
          <cell r="B24">
            <v>49022569</v>
          </cell>
          <cell r="C24">
            <v>1006040</v>
          </cell>
          <cell r="D24">
            <v>4309105</v>
          </cell>
          <cell r="E24">
            <v>1326519</v>
          </cell>
          <cell r="F24">
            <v>2295190</v>
          </cell>
          <cell r="G24">
            <v>258000</v>
          </cell>
          <cell r="H24">
            <v>0</v>
          </cell>
          <cell r="I24">
            <v>0</v>
          </cell>
          <cell r="J24">
            <v>0</v>
          </cell>
          <cell r="K24">
            <v>166340</v>
          </cell>
          <cell r="L24">
            <v>126280</v>
          </cell>
          <cell r="M24">
            <v>157640</v>
          </cell>
          <cell r="N24">
            <v>400000</v>
          </cell>
          <cell r="O24">
            <v>0</v>
          </cell>
          <cell r="P24">
            <v>904572</v>
          </cell>
          <cell r="Q24">
            <v>245280</v>
          </cell>
          <cell r="R24">
            <v>1236900</v>
          </cell>
          <cell r="V24">
            <v>32940</v>
          </cell>
          <cell r="Y24">
            <v>0</v>
          </cell>
          <cell r="Z24">
            <v>0</v>
          </cell>
          <cell r="AA24">
            <v>0</v>
          </cell>
          <cell r="AB24">
            <v>0</v>
          </cell>
          <cell r="AD24">
            <v>207940</v>
          </cell>
          <cell r="AE24">
            <v>0</v>
          </cell>
          <cell r="AF24">
            <v>290000</v>
          </cell>
          <cell r="AG24">
            <v>37200</v>
          </cell>
          <cell r="AH24">
            <v>0</v>
          </cell>
          <cell r="AI24">
            <v>0</v>
          </cell>
          <cell r="AJ24">
            <v>1005961</v>
          </cell>
          <cell r="AK24">
            <v>0</v>
          </cell>
          <cell r="AL24">
            <v>351301</v>
          </cell>
          <cell r="AM24">
            <v>0</v>
          </cell>
          <cell r="AN24">
            <v>267182</v>
          </cell>
          <cell r="AO24">
            <v>3253528</v>
          </cell>
          <cell r="AP24">
            <v>0</v>
          </cell>
          <cell r="AQ24">
            <v>66900487</v>
          </cell>
          <cell r="BV24">
            <v>237450</v>
          </cell>
          <cell r="BW24">
            <v>494000</v>
          </cell>
          <cell r="BX24">
            <v>100000</v>
          </cell>
          <cell r="BY24">
            <v>0</v>
          </cell>
          <cell r="BZ24">
            <v>0</v>
          </cell>
          <cell r="CM24">
            <v>7817113</v>
          </cell>
          <cell r="CO24">
            <v>0</v>
          </cell>
          <cell r="CP24">
            <v>0</v>
          </cell>
          <cell r="CQ24">
            <v>0</v>
          </cell>
          <cell r="CR24">
            <v>0</v>
          </cell>
          <cell r="CS24">
            <v>0</v>
          </cell>
          <cell r="CT24">
            <v>0</v>
          </cell>
          <cell r="CV24">
            <v>0</v>
          </cell>
          <cell r="CW24">
            <v>611030</v>
          </cell>
        </row>
        <row r="25">
          <cell r="A25">
            <v>302</v>
          </cell>
          <cell r="B25">
            <v>76520167</v>
          </cell>
          <cell r="C25">
            <v>1972660</v>
          </cell>
          <cell r="D25">
            <v>6018464</v>
          </cell>
          <cell r="E25">
            <v>625735</v>
          </cell>
          <cell r="F25">
            <v>2714963</v>
          </cell>
          <cell r="G25">
            <v>0</v>
          </cell>
          <cell r="H25">
            <v>200000</v>
          </cell>
          <cell r="I25">
            <v>396410</v>
          </cell>
          <cell r="J25">
            <v>0</v>
          </cell>
          <cell r="K25">
            <v>0</v>
          </cell>
          <cell r="L25">
            <v>0</v>
          </cell>
          <cell r="M25">
            <v>200140</v>
          </cell>
          <cell r="N25">
            <v>966470</v>
          </cell>
          <cell r="O25">
            <v>0</v>
          </cell>
          <cell r="P25">
            <v>1062551</v>
          </cell>
          <cell r="Q25">
            <v>0</v>
          </cell>
          <cell r="R25">
            <v>0</v>
          </cell>
          <cell r="V25">
            <v>0</v>
          </cell>
          <cell r="Y25">
            <v>0</v>
          </cell>
          <cell r="Z25">
            <v>0</v>
          </cell>
          <cell r="AA25">
            <v>0</v>
          </cell>
          <cell r="AB25">
            <v>0</v>
          </cell>
          <cell r="AD25">
            <v>102390</v>
          </cell>
          <cell r="AE25">
            <v>0</v>
          </cell>
          <cell r="AF25">
            <v>51425</v>
          </cell>
          <cell r="AG25">
            <v>0</v>
          </cell>
          <cell r="AH25">
            <v>4110</v>
          </cell>
          <cell r="AI25">
            <v>0</v>
          </cell>
          <cell r="AJ25">
            <v>1000883</v>
          </cell>
          <cell r="AK25">
            <v>0</v>
          </cell>
          <cell r="AL25">
            <v>106104</v>
          </cell>
          <cell r="AM25">
            <v>0</v>
          </cell>
          <cell r="AN25">
            <v>0</v>
          </cell>
          <cell r="AO25">
            <v>601158</v>
          </cell>
          <cell r="AP25">
            <v>0</v>
          </cell>
          <cell r="AQ25">
            <v>92543630</v>
          </cell>
          <cell r="BV25">
            <v>0</v>
          </cell>
          <cell r="BW25">
            <v>990794</v>
          </cell>
          <cell r="BX25">
            <v>354573</v>
          </cell>
          <cell r="BY25">
            <v>0</v>
          </cell>
          <cell r="BZ25">
            <v>0</v>
          </cell>
          <cell r="CM25">
            <v>17688484</v>
          </cell>
          <cell r="CO25">
            <v>64862</v>
          </cell>
          <cell r="CP25">
            <v>0</v>
          </cell>
          <cell r="CQ25">
            <v>0</v>
          </cell>
          <cell r="CR25">
            <v>0</v>
          </cell>
          <cell r="CS25">
            <v>0</v>
          </cell>
          <cell r="CT25">
            <v>0</v>
          </cell>
          <cell r="CV25">
            <v>0</v>
          </cell>
          <cell r="CW25">
            <v>7644000</v>
          </cell>
        </row>
        <row r="26">
          <cell r="A26">
            <v>303</v>
          </cell>
          <cell r="B26">
            <v>66360389</v>
          </cell>
          <cell r="C26">
            <v>1760261</v>
          </cell>
          <cell r="D26">
            <v>3203000</v>
          </cell>
          <cell r="E26">
            <v>779261</v>
          </cell>
          <cell r="F26">
            <v>2164000</v>
          </cell>
          <cell r="G26">
            <v>500000</v>
          </cell>
          <cell r="H26">
            <v>227324</v>
          </cell>
          <cell r="I26">
            <v>697000</v>
          </cell>
          <cell r="J26">
            <v>0</v>
          </cell>
          <cell r="K26">
            <v>0</v>
          </cell>
          <cell r="L26">
            <v>257000</v>
          </cell>
          <cell r="M26">
            <v>3000</v>
          </cell>
          <cell r="N26">
            <v>276000</v>
          </cell>
          <cell r="O26">
            <v>0</v>
          </cell>
          <cell r="P26">
            <v>1043000</v>
          </cell>
          <cell r="Q26">
            <v>236000</v>
          </cell>
          <cell r="R26">
            <v>148000</v>
          </cell>
          <cell r="V26">
            <v>19000</v>
          </cell>
          <cell r="Y26">
            <v>0</v>
          </cell>
          <cell r="Z26">
            <v>0</v>
          </cell>
          <cell r="AA26">
            <v>0</v>
          </cell>
          <cell r="AB26">
            <v>0</v>
          </cell>
          <cell r="AD26">
            <v>165000</v>
          </cell>
          <cell r="AE26">
            <v>6000</v>
          </cell>
          <cell r="AF26">
            <v>309000</v>
          </cell>
          <cell r="AG26">
            <v>0</v>
          </cell>
          <cell r="AH26">
            <v>15000</v>
          </cell>
          <cell r="AI26">
            <v>105000</v>
          </cell>
          <cell r="AJ26">
            <v>668000</v>
          </cell>
          <cell r="AK26">
            <v>0</v>
          </cell>
          <cell r="AL26">
            <v>0</v>
          </cell>
          <cell r="AM26">
            <v>0</v>
          </cell>
          <cell r="AN26">
            <v>0</v>
          </cell>
          <cell r="AO26">
            <v>458000</v>
          </cell>
          <cell r="AP26">
            <v>0</v>
          </cell>
          <cell r="AQ26">
            <v>79399235</v>
          </cell>
          <cell r="BV26">
            <v>146000</v>
          </cell>
          <cell r="BW26">
            <v>197000</v>
          </cell>
          <cell r="BX26">
            <v>45000</v>
          </cell>
          <cell r="BY26">
            <v>61000</v>
          </cell>
          <cell r="BZ26">
            <v>0</v>
          </cell>
          <cell r="CM26">
            <v>11770000</v>
          </cell>
          <cell r="CO26">
            <v>100000</v>
          </cell>
          <cell r="CP26">
            <v>0</v>
          </cell>
          <cell r="CQ26">
            <v>0</v>
          </cell>
          <cell r="CR26">
            <v>0</v>
          </cell>
          <cell r="CS26">
            <v>0</v>
          </cell>
          <cell r="CT26">
            <v>0</v>
          </cell>
          <cell r="CV26">
            <v>0</v>
          </cell>
          <cell r="CW26">
            <v>11610000</v>
          </cell>
        </row>
        <row r="27">
          <cell r="A27">
            <v>304</v>
          </cell>
          <cell r="B27">
            <v>65212000</v>
          </cell>
          <cell r="C27">
            <v>1449000</v>
          </cell>
          <cell r="D27">
            <v>9519000</v>
          </cell>
          <cell r="E27">
            <v>2196000</v>
          </cell>
          <cell r="F27">
            <v>3386000</v>
          </cell>
          <cell r="G27">
            <v>0</v>
          </cell>
          <cell r="H27">
            <v>0</v>
          </cell>
          <cell r="I27">
            <v>599000</v>
          </cell>
          <cell r="J27">
            <v>21000</v>
          </cell>
          <cell r="K27">
            <v>0</v>
          </cell>
          <cell r="L27">
            <v>0</v>
          </cell>
          <cell r="M27">
            <v>14000</v>
          </cell>
          <cell r="N27">
            <v>0</v>
          </cell>
          <cell r="O27">
            <v>0</v>
          </cell>
          <cell r="P27">
            <v>1477000</v>
          </cell>
          <cell r="Q27">
            <v>37000</v>
          </cell>
          <cell r="R27">
            <v>390000</v>
          </cell>
          <cell r="V27">
            <v>13000</v>
          </cell>
          <cell r="Y27">
            <v>0</v>
          </cell>
          <cell r="Z27">
            <v>0</v>
          </cell>
          <cell r="AA27">
            <v>0</v>
          </cell>
          <cell r="AB27">
            <v>0</v>
          </cell>
          <cell r="AD27">
            <v>0</v>
          </cell>
          <cell r="AE27">
            <v>20000</v>
          </cell>
          <cell r="AF27">
            <v>54000</v>
          </cell>
          <cell r="AG27">
            <v>0</v>
          </cell>
          <cell r="AH27">
            <v>0</v>
          </cell>
          <cell r="AI27">
            <v>129000</v>
          </cell>
          <cell r="AJ27">
            <v>247000</v>
          </cell>
          <cell r="AK27">
            <v>0</v>
          </cell>
          <cell r="AL27">
            <v>259000</v>
          </cell>
          <cell r="AM27">
            <v>0</v>
          </cell>
          <cell r="AN27">
            <v>214000</v>
          </cell>
          <cell r="AO27">
            <v>0</v>
          </cell>
          <cell r="AP27">
            <v>0</v>
          </cell>
          <cell r="AQ27">
            <v>85236000</v>
          </cell>
          <cell r="BV27">
            <v>0</v>
          </cell>
          <cell r="BW27">
            <v>20000</v>
          </cell>
          <cell r="BX27">
            <v>0</v>
          </cell>
          <cell r="BY27">
            <v>0</v>
          </cell>
          <cell r="BZ27">
            <v>0</v>
          </cell>
          <cell r="CM27">
            <v>16473000</v>
          </cell>
          <cell r="CO27">
            <v>62000</v>
          </cell>
          <cell r="CP27">
            <v>0</v>
          </cell>
          <cell r="CQ27">
            <v>0</v>
          </cell>
          <cell r="CR27">
            <v>0</v>
          </cell>
          <cell r="CS27">
            <v>0</v>
          </cell>
          <cell r="CT27">
            <v>0</v>
          </cell>
          <cell r="CV27">
            <v>0</v>
          </cell>
          <cell r="CW27">
            <v>2902000</v>
          </cell>
        </row>
        <row r="28">
          <cell r="A28">
            <v>305</v>
          </cell>
          <cell r="B28">
            <v>78392029</v>
          </cell>
          <cell r="C28">
            <v>2040903</v>
          </cell>
          <cell r="D28">
            <v>5541017</v>
          </cell>
          <cell r="E28">
            <v>788118</v>
          </cell>
          <cell r="F28">
            <v>2566505</v>
          </cell>
          <cell r="G28">
            <v>717000</v>
          </cell>
          <cell r="H28">
            <v>0</v>
          </cell>
          <cell r="I28">
            <v>0</v>
          </cell>
          <cell r="J28">
            <v>0</v>
          </cell>
          <cell r="K28">
            <v>244888</v>
          </cell>
          <cell r="L28">
            <v>141255</v>
          </cell>
          <cell r="M28">
            <v>37288</v>
          </cell>
          <cell r="N28">
            <v>0</v>
          </cell>
          <cell r="O28">
            <v>0</v>
          </cell>
          <cell r="P28">
            <v>751963</v>
          </cell>
          <cell r="Q28">
            <v>17217</v>
          </cell>
          <cell r="R28">
            <v>294058</v>
          </cell>
          <cell r="V28">
            <v>8972</v>
          </cell>
          <cell r="Y28">
            <v>0</v>
          </cell>
          <cell r="Z28">
            <v>0</v>
          </cell>
          <cell r="AA28">
            <v>0</v>
          </cell>
          <cell r="AB28">
            <v>0</v>
          </cell>
          <cell r="AD28">
            <v>133099</v>
          </cell>
          <cell r="AE28">
            <v>0</v>
          </cell>
          <cell r="AF28">
            <v>0</v>
          </cell>
          <cell r="AG28">
            <v>33970</v>
          </cell>
          <cell r="AH28">
            <v>20633</v>
          </cell>
          <cell r="AI28">
            <v>122566</v>
          </cell>
          <cell r="AJ28">
            <v>768753</v>
          </cell>
          <cell r="AK28">
            <v>459280</v>
          </cell>
          <cell r="AL28">
            <v>18750</v>
          </cell>
          <cell r="AM28">
            <v>0</v>
          </cell>
          <cell r="AN28">
            <v>129271</v>
          </cell>
          <cell r="AO28">
            <v>1176935</v>
          </cell>
          <cell r="AP28">
            <v>0</v>
          </cell>
          <cell r="AQ28">
            <v>94404470</v>
          </cell>
          <cell r="BV28">
            <v>217349</v>
          </cell>
          <cell r="BW28">
            <v>70809</v>
          </cell>
          <cell r="BX28">
            <v>63667</v>
          </cell>
          <cell r="BY28">
            <v>3974</v>
          </cell>
          <cell r="BZ28">
            <v>26363</v>
          </cell>
          <cell r="CM28">
            <v>21039492</v>
          </cell>
          <cell r="CO28">
            <v>0</v>
          </cell>
          <cell r="CP28">
            <v>0</v>
          </cell>
          <cell r="CQ28">
            <v>21922</v>
          </cell>
          <cell r="CR28">
            <v>0</v>
          </cell>
          <cell r="CS28">
            <v>0</v>
          </cell>
          <cell r="CT28">
            <v>0</v>
          </cell>
          <cell r="CV28">
            <v>0</v>
          </cell>
          <cell r="CW28">
            <v>7100114</v>
          </cell>
        </row>
        <row r="29">
          <cell r="A29">
            <v>306</v>
          </cell>
          <cell r="B29">
            <v>63740000</v>
          </cell>
          <cell r="C29">
            <v>2117538</v>
          </cell>
          <cell r="D29">
            <v>6306807</v>
          </cell>
          <cell r="E29">
            <v>774509</v>
          </cell>
          <cell r="F29">
            <v>2152352</v>
          </cell>
          <cell r="G29">
            <v>713000</v>
          </cell>
          <cell r="H29">
            <v>0</v>
          </cell>
          <cell r="I29">
            <v>1015776</v>
          </cell>
          <cell r="J29">
            <v>387887</v>
          </cell>
          <cell r="K29">
            <v>0</v>
          </cell>
          <cell r="L29">
            <v>0</v>
          </cell>
          <cell r="M29">
            <v>0</v>
          </cell>
          <cell r="N29">
            <v>0</v>
          </cell>
          <cell r="O29">
            <v>825420</v>
          </cell>
          <cell r="P29">
            <v>2475489</v>
          </cell>
          <cell r="Q29">
            <v>0</v>
          </cell>
          <cell r="R29">
            <v>1169538</v>
          </cell>
          <cell r="V29">
            <v>0</v>
          </cell>
          <cell r="Y29">
            <v>0</v>
          </cell>
          <cell r="Z29">
            <v>0</v>
          </cell>
          <cell r="AA29">
            <v>0</v>
          </cell>
          <cell r="AB29">
            <v>0</v>
          </cell>
          <cell r="AD29">
            <v>83396</v>
          </cell>
          <cell r="AE29">
            <v>0</v>
          </cell>
          <cell r="AF29">
            <v>0</v>
          </cell>
          <cell r="AG29">
            <v>0</v>
          </cell>
          <cell r="AH29">
            <v>0</v>
          </cell>
          <cell r="AI29">
            <v>0</v>
          </cell>
          <cell r="AJ29">
            <v>285133</v>
          </cell>
          <cell r="AK29">
            <v>0</v>
          </cell>
          <cell r="AL29">
            <v>64845</v>
          </cell>
          <cell r="AM29">
            <v>0</v>
          </cell>
          <cell r="AN29">
            <v>62799</v>
          </cell>
          <cell r="AO29">
            <v>713601</v>
          </cell>
          <cell r="AP29">
            <v>0</v>
          </cell>
          <cell r="AQ29">
            <v>82888090</v>
          </cell>
          <cell r="BV29">
            <v>44146</v>
          </cell>
          <cell r="BW29">
            <v>307681</v>
          </cell>
          <cell r="BX29">
            <v>0</v>
          </cell>
          <cell r="BY29">
            <v>0</v>
          </cell>
          <cell r="BZ29">
            <v>0</v>
          </cell>
          <cell r="CM29">
            <v>4229415</v>
          </cell>
          <cell r="CO29">
            <v>0</v>
          </cell>
          <cell r="CP29">
            <v>0</v>
          </cell>
          <cell r="CQ29">
            <v>0</v>
          </cell>
          <cell r="CR29">
            <v>0</v>
          </cell>
          <cell r="CS29">
            <v>100000</v>
          </cell>
          <cell r="CT29">
            <v>0</v>
          </cell>
          <cell r="CV29">
            <v>0</v>
          </cell>
          <cell r="CW29">
            <v>3530</v>
          </cell>
        </row>
        <row r="30">
          <cell r="A30">
            <v>307</v>
          </cell>
          <cell r="B30">
            <v>59983100</v>
          </cell>
          <cell r="C30">
            <v>1422500</v>
          </cell>
          <cell r="D30">
            <v>5811800</v>
          </cell>
          <cell r="E30">
            <v>2129000</v>
          </cell>
          <cell r="F30">
            <v>2628300</v>
          </cell>
          <cell r="G30">
            <v>0</v>
          </cell>
          <cell r="H30">
            <v>64200</v>
          </cell>
          <cell r="I30">
            <v>624600</v>
          </cell>
          <cell r="J30">
            <v>108300</v>
          </cell>
          <cell r="K30">
            <v>186000</v>
          </cell>
          <cell r="L30">
            <v>0</v>
          </cell>
          <cell r="M30">
            <v>0</v>
          </cell>
          <cell r="N30">
            <v>0</v>
          </cell>
          <cell r="O30">
            <v>0</v>
          </cell>
          <cell r="P30">
            <v>1811800</v>
          </cell>
          <cell r="Q30">
            <v>275600</v>
          </cell>
          <cell r="R30">
            <v>234800</v>
          </cell>
          <cell r="V30">
            <v>0</v>
          </cell>
          <cell r="Y30">
            <v>0</v>
          </cell>
          <cell r="Z30">
            <v>0</v>
          </cell>
          <cell r="AA30">
            <v>0</v>
          </cell>
          <cell r="AB30">
            <v>47500</v>
          </cell>
          <cell r="AD30">
            <v>105900</v>
          </cell>
          <cell r="AE30">
            <v>23200</v>
          </cell>
          <cell r="AF30">
            <v>167400</v>
          </cell>
          <cell r="AG30">
            <v>9500</v>
          </cell>
          <cell r="AH30">
            <v>0</v>
          </cell>
          <cell r="AI30">
            <v>49000</v>
          </cell>
          <cell r="AJ30">
            <v>38400</v>
          </cell>
          <cell r="AK30">
            <v>0</v>
          </cell>
          <cell r="AL30">
            <v>389600</v>
          </cell>
          <cell r="AM30">
            <v>0</v>
          </cell>
          <cell r="AN30">
            <v>63900</v>
          </cell>
          <cell r="AO30">
            <v>816100</v>
          </cell>
          <cell r="AP30">
            <v>0</v>
          </cell>
          <cell r="AQ30">
            <v>76990500</v>
          </cell>
          <cell r="BV30">
            <v>211700</v>
          </cell>
          <cell r="BW30">
            <v>254600</v>
          </cell>
          <cell r="BX30">
            <v>0</v>
          </cell>
          <cell r="BY30">
            <v>0</v>
          </cell>
          <cell r="BZ30">
            <v>0</v>
          </cell>
          <cell r="CM30">
            <v>11011400</v>
          </cell>
          <cell r="CO30">
            <v>103000</v>
          </cell>
          <cell r="CP30">
            <v>0</v>
          </cell>
          <cell r="CQ30">
            <v>0</v>
          </cell>
          <cell r="CR30">
            <v>0</v>
          </cell>
          <cell r="CS30">
            <v>0</v>
          </cell>
          <cell r="CT30">
            <v>0</v>
          </cell>
          <cell r="CV30">
            <v>0</v>
          </cell>
          <cell r="CW30">
            <v>6398000</v>
          </cell>
        </row>
        <row r="31">
          <cell r="A31">
            <v>308</v>
          </cell>
          <cell r="B31">
            <v>82772482</v>
          </cell>
          <cell r="C31">
            <v>1899811</v>
          </cell>
          <cell r="D31">
            <v>7108290</v>
          </cell>
          <cell r="E31">
            <v>2575785</v>
          </cell>
          <cell r="F31">
            <v>2557441</v>
          </cell>
          <cell r="G31">
            <v>544811</v>
          </cell>
          <cell r="H31">
            <v>0</v>
          </cell>
          <cell r="I31">
            <v>582897</v>
          </cell>
          <cell r="J31">
            <v>48766</v>
          </cell>
          <cell r="K31">
            <v>0</v>
          </cell>
          <cell r="L31">
            <v>1593</v>
          </cell>
          <cell r="M31">
            <v>21776</v>
          </cell>
          <cell r="N31">
            <v>0</v>
          </cell>
          <cell r="O31">
            <v>371256</v>
          </cell>
          <cell r="P31">
            <v>1105869</v>
          </cell>
          <cell r="Q31">
            <v>12743</v>
          </cell>
          <cell r="R31">
            <v>327398</v>
          </cell>
          <cell r="V31">
            <v>24669</v>
          </cell>
          <cell r="Y31">
            <v>0</v>
          </cell>
          <cell r="Z31">
            <v>0</v>
          </cell>
          <cell r="AA31">
            <v>0</v>
          </cell>
          <cell r="AB31">
            <v>0</v>
          </cell>
          <cell r="AD31">
            <v>375558</v>
          </cell>
          <cell r="AE31">
            <v>8133</v>
          </cell>
          <cell r="AF31">
            <v>119780</v>
          </cell>
          <cell r="AG31">
            <v>172457</v>
          </cell>
          <cell r="AH31">
            <v>3335</v>
          </cell>
          <cell r="AI31">
            <v>166544</v>
          </cell>
          <cell r="AJ31">
            <v>1731124</v>
          </cell>
          <cell r="AK31">
            <v>294810</v>
          </cell>
          <cell r="AL31">
            <v>241511</v>
          </cell>
          <cell r="AM31">
            <v>0</v>
          </cell>
          <cell r="AN31">
            <v>34340</v>
          </cell>
          <cell r="AO31">
            <v>609888</v>
          </cell>
          <cell r="AP31">
            <v>0</v>
          </cell>
          <cell r="AQ31">
            <v>103713067</v>
          </cell>
          <cell r="BV31">
            <v>258690</v>
          </cell>
          <cell r="BW31">
            <v>234911</v>
          </cell>
          <cell r="BX31">
            <v>203370</v>
          </cell>
          <cell r="BY31">
            <v>0</v>
          </cell>
          <cell r="BZ31">
            <v>0</v>
          </cell>
          <cell r="CM31">
            <v>16210471</v>
          </cell>
          <cell r="CO31">
            <v>272952</v>
          </cell>
          <cell r="CP31">
            <v>0</v>
          </cell>
          <cell r="CQ31">
            <v>0</v>
          </cell>
          <cell r="CR31">
            <v>0</v>
          </cell>
          <cell r="CS31">
            <v>0</v>
          </cell>
          <cell r="CT31">
            <v>0</v>
          </cell>
          <cell r="CV31">
            <v>0</v>
          </cell>
          <cell r="CW31">
            <v>8362000</v>
          </cell>
        </row>
        <row r="32">
          <cell r="A32">
            <v>309</v>
          </cell>
          <cell r="B32">
            <v>47107029</v>
          </cell>
          <cell r="C32">
            <v>1079235</v>
          </cell>
          <cell r="D32">
            <v>6782799</v>
          </cell>
          <cell r="E32">
            <v>1539169</v>
          </cell>
          <cell r="F32">
            <v>2037757</v>
          </cell>
          <cell r="G32">
            <v>636012</v>
          </cell>
          <cell r="H32">
            <v>0</v>
          </cell>
          <cell r="I32">
            <v>204606</v>
          </cell>
          <cell r="J32">
            <v>36423</v>
          </cell>
          <cell r="K32">
            <v>0</v>
          </cell>
          <cell r="L32">
            <v>0</v>
          </cell>
          <cell r="M32">
            <v>26163</v>
          </cell>
          <cell r="N32">
            <v>133414</v>
          </cell>
          <cell r="O32">
            <v>0</v>
          </cell>
          <cell r="P32">
            <v>2069430</v>
          </cell>
          <cell r="Q32">
            <v>501112</v>
          </cell>
          <cell r="R32">
            <v>789081</v>
          </cell>
          <cell r="V32">
            <v>45759</v>
          </cell>
          <cell r="Y32">
            <v>0</v>
          </cell>
          <cell r="Z32">
            <v>0</v>
          </cell>
          <cell r="AA32">
            <v>0</v>
          </cell>
          <cell r="AB32">
            <v>0</v>
          </cell>
          <cell r="AD32">
            <v>149490</v>
          </cell>
          <cell r="AE32">
            <v>0</v>
          </cell>
          <cell r="AF32">
            <v>77209</v>
          </cell>
          <cell r="AG32">
            <v>57841</v>
          </cell>
          <cell r="AH32">
            <v>9476</v>
          </cell>
          <cell r="AI32">
            <v>218311</v>
          </cell>
          <cell r="AJ32">
            <v>827765</v>
          </cell>
          <cell r="AK32">
            <v>0</v>
          </cell>
          <cell r="AL32">
            <v>328327</v>
          </cell>
          <cell r="AM32">
            <v>0</v>
          </cell>
          <cell r="AN32">
            <v>139741</v>
          </cell>
          <cell r="AO32">
            <v>286495</v>
          </cell>
          <cell r="AP32">
            <v>0</v>
          </cell>
          <cell r="AQ32">
            <v>65082644</v>
          </cell>
          <cell r="BV32">
            <v>0</v>
          </cell>
          <cell r="BW32">
            <v>569036</v>
          </cell>
          <cell r="BX32">
            <v>0</v>
          </cell>
          <cell r="BY32">
            <v>0</v>
          </cell>
          <cell r="BZ32">
            <v>0</v>
          </cell>
          <cell r="CM32">
            <v>6746798</v>
          </cell>
          <cell r="CO32">
            <v>0</v>
          </cell>
          <cell r="CP32">
            <v>0</v>
          </cell>
          <cell r="CQ32">
            <v>0</v>
          </cell>
          <cell r="CR32">
            <v>0</v>
          </cell>
          <cell r="CS32">
            <v>0</v>
          </cell>
          <cell r="CT32">
            <v>0</v>
          </cell>
          <cell r="CV32">
            <v>0</v>
          </cell>
          <cell r="CW32">
            <v>13897611</v>
          </cell>
        </row>
        <row r="33">
          <cell r="A33">
            <v>310</v>
          </cell>
          <cell r="B33">
            <v>36277248</v>
          </cell>
          <cell r="C33">
            <v>1033187</v>
          </cell>
          <cell r="D33">
            <v>2195054</v>
          </cell>
          <cell r="E33">
            <v>0</v>
          </cell>
          <cell r="F33">
            <v>1165352</v>
          </cell>
          <cell r="G33">
            <v>0</v>
          </cell>
          <cell r="H33">
            <v>0</v>
          </cell>
          <cell r="I33">
            <v>68470</v>
          </cell>
          <cell r="J33">
            <v>183107</v>
          </cell>
          <cell r="K33">
            <v>7166</v>
          </cell>
          <cell r="L33">
            <v>0</v>
          </cell>
          <cell r="M33">
            <v>37149</v>
          </cell>
          <cell r="N33">
            <v>69668</v>
          </cell>
          <cell r="O33">
            <v>514592</v>
          </cell>
          <cell r="P33">
            <v>107779</v>
          </cell>
          <cell r="Q33">
            <v>18496</v>
          </cell>
          <cell r="R33">
            <v>87339</v>
          </cell>
          <cell r="V33">
            <v>198</v>
          </cell>
          <cell r="Y33">
            <v>0</v>
          </cell>
          <cell r="Z33">
            <v>0</v>
          </cell>
          <cell r="AA33">
            <v>0</v>
          </cell>
          <cell r="AB33">
            <v>0</v>
          </cell>
          <cell r="AD33">
            <v>72153</v>
          </cell>
          <cell r="AE33">
            <v>0</v>
          </cell>
          <cell r="AF33">
            <v>5634</v>
          </cell>
          <cell r="AG33">
            <v>0</v>
          </cell>
          <cell r="AH33">
            <v>301</v>
          </cell>
          <cell r="AI33">
            <v>0</v>
          </cell>
          <cell r="AJ33">
            <v>121137</v>
          </cell>
          <cell r="AK33">
            <v>0</v>
          </cell>
          <cell r="AL33">
            <v>0</v>
          </cell>
          <cell r="AM33">
            <v>0</v>
          </cell>
          <cell r="AN33">
            <v>26586</v>
          </cell>
          <cell r="AO33">
            <v>120549</v>
          </cell>
          <cell r="AP33">
            <v>0</v>
          </cell>
          <cell r="AQ33">
            <v>42111165</v>
          </cell>
          <cell r="BV33">
            <v>23499</v>
          </cell>
          <cell r="BW33">
            <v>743047</v>
          </cell>
          <cell r="BX33">
            <v>0</v>
          </cell>
          <cell r="BY33">
            <v>0</v>
          </cell>
          <cell r="BZ33">
            <v>0</v>
          </cell>
          <cell r="CM33">
            <v>0</v>
          </cell>
          <cell r="CO33">
            <v>0</v>
          </cell>
          <cell r="CP33">
            <v>0</v>
          </cell>
          <cell r="CQ33">
            <v>0</v>
          </cell>
          <cell r="CR33">
            <v>0</v>
          </cell>
          <cell r="CS33">
            <v>329110</v>
          </cell>
          <cell r="CT33">
            <v>0</v>
          </cell>
          <cell r="CV33">
            <v>0</v>
          </cell>
          <cell r="CW33">
            <v>1137400</v>
          </cell>
        </row>
        <row r="34">
          <cell r="A34">
            <v>311</v>
          </cell>
          <cell r="B34">
            <v>62692133</v>
          </cell>
          <cell r="C34">
            <v>1836289</v>
          </cell>
          <cell r="D34">
            <v>5299131</v>
          </cell>
          <cell r="E34">
            <v>724957</v>
          </cell>
          <cell r="F34">
            <v>2264417</v>
          </cell>
          <cell r="G34">
            <v>324310</v>
          </cell>
          <cell r="H34">
            <v>0</v>
          </cell>
          <cell r="I34">
            <v>128225</v>
          </cell>
          <cell r="J34">
            <v>0</v>
          </cell>
          <cell r="K34">
            <v>85225</v>
          </cell>
          <cell r="L34">
            <v>88884</v>
          </cell>
          <cell r="M34">
            <v>68754</v>
          </cell>
          <cell r="N34">
            <v>78500</v>
          </cell>
          <cell r="O34">
            <v>0</v>
          </cell>
          <cell r="P34">
            <v>670830</v>
          </cell>
          <cell r="Q34">
            <v>464789</v>
          </cell>
          <cell r="R34">
            <v>31792</v>
          </cell>
          <cell r="V34">
            <v>12284</v>
          </cell>
          <cell r="Y34">
            <v>0</v>
          </cell>
          <cell r="Z34">
            <v>451430</v>
          </cell>
          <cell r="AA34">
            <v>0</v>
          </cell>
          <cell r="AB34">
            <v>0</v>
          </cell>
          <cell r="AD34">
            <v>89316</v>
          </cell>
          <cell r="AE34">
            <v>11491</v>
          </cell>
          <cell r="AF34">
            <v>11202</v>
          </cell>
          <cell r="AG34">
            <v>37843</v>
          </cell>
          <cell r="AH34">
            <v>4410</v>
          </cell>
          <cell r="AI34">
            <v>53208</v>
          </cell>
          <cell r="AJ34">
            <v>218655</v>
          </cell>
          <cell r="AK34">
            <v>24084</v>
          </cell>
          <cell r="AL34">
            <v>34465</v>
          </cell>
          <cell r="AM34">
            <v>0</v>
          </cell>
          <cell r="AN34">
            <v>31204</v>
          </cell>
          <cell r="AO34">
            <v>361042</v>
          </cell>
          <cell r="AP34">
            <v>0</v>
          </cell>
          <cell r="AQ34">
            <v>76098870</v>
          </cell>
          <cell r="BV34">
            <v>112760</v>
          </cell>
          <cell r="BW34">
            <v>104729</v>
          </cell>
          <cell r="BX34">
            <v>121670</v>
          </cell>
          <cell r="BY34">
            <v>0</v>
          </cell>
          <cell r="BZ34">
            <v>0</v>
          </cell>
          <cell r="CM34">
            <v>5469140</v>
          </cell>
          <cell r="CO34">
            <v>0</v>
          </cell>
          <cell r="CP34">
            <v>0</v>
          </cell>
          <cell r="CQ34">
            <v>0</v>
          </cell>
          <cell r="CR34">
            <v>0</v>
          </cell>
          <cell r="CS34">
            <v>0</v>
          </cell>
          <cell r="CT34">
            <v>0</v>
          </cell>
          <cell r="CV34">
            <v>0</v>
          </cell>
          <cell r="CW34">
            <v>3433608</v>
          </cell>
        </row>
        <row r="35">
          <cell r="A35">
            <v>312</v>
          </cell>
          <cell r="B35">
            <v>67168964</v>
          </cell>
          <cell r="C35">
            <v>1697900</v>
          </cell>
          <cell r="D35">
            <v>5093592</v>
          </cell>
          <cell r="E35">
            <v>657060</v>
          </cell>
          <cell r="F35">
            <v>1759460</v>
          </cell>
          <cell r="G35">
            <v>0</v>
          </cell>
          <cell r="H35">
            <v>0</v>
          </cell>
          <cell r="I35">
            <v>400244</v>
          </cell>
          <cell r="J35">
            <v>166630</v>
          </cell>
          <cell r="K35">
            <v>0</v>
          </cell>
          <cell r="L35">
            <v>0</v>
          </cell>
          <cell r="M35">
            <v>0</v>
          </cell>
          <cell r="N35">
            <v>154840</v>
          </cell>
          <cell r="O35">
            <v>0</v>
          </cell>
          <cell r="P35">
            <v>62255</v>
          </cell>
          <cell r="Q35">
            <v>165626</v>
          </cell>
          <cell r="R35">
            <v>116724</v>
          </cell>
          <cell r="V35">
            <v>0</v>
          </cell>
          <cell r="Y35">
            <v>0</v>
          </cell>
          <cell r="Z35">
            <v>0</v>
          </cell>
          <cell r="AA35">
            <v>210060</v>
          </cell>
          <cell r="AB35">
            <v>0</v>
          </cell>
          <cell r="AD35">
            <v>81812</v>
          </cell>
          <cell r="AE35">
            <v>21823</v>
          </cell>
          <cell r="AF35">
            <v>0</v>
          </cell>
          <cell r="AG35">
            <v>87057</v>
          </cell>
          <cell r="AH35">
            <v>2182</v>
          </cell>
          <cell r="AI35">
            <v>106492</v>
          </cell>
          <cell r="AJ35">
            <v>749738</v>
          </cell>
          <cell r="AK35">
            <v>0</v>
          </cell>
          <cell r="AL35">
            <v>0</v>
          </cell>
          <cell r="AM35">
            <v>0</v>
          </cell>
          <cell r="AN35">
            <v>37393</v>
          </cell>
          <cell r="AO35">
            <v>2032829</v>
          </cell>
          <cell r="AP35">
            <v>0</v>
          </cell>
          <cell r="AQ35">
            <v>80772681</v>
          </cell>
          <cell r="BV35">
            <v>52650</v>
          </cell>
          <cell r="BW35">
            <v>0</v>
          </cell>
          <cell r="BX35">
            <v>328385</v>
          </cell>
          <cell r="BY35">
            <v>0</v>
          </cell>
          <cell r="BZ35">
            <v>0</v>
          </cell>
          <cell r="CM35">
            <v>14521590</v>
          </cell>
          <cell r="CO35">
            <v>0</v>
          </cell>
          <cell r="CP35">
            <v>0</v>
          </cell>
          <cell r="CQ35">
            <v>0</v>
          </cell>
          <cell r="CR35">
            <v>0</v>
          </cell>
          <cell r="CS35">
            <v>0</v>
          </cell>
          <cell r="CT35">
            <v>0</v>
          </cell>
          <cell r="CV35">
            <v>0</v>
          </cell>
          <cell r="CW35">
            <v>0</v>
          </cell>
        </row>
        <row r="36">
          <cell r="A36">
            <v>313</v>
          </cell>
          <cell r="B36">
            <v>64416588</v>
          </cell>
          <cell r="C36">
            <v>1535967</v>
          </cell>
          <cell r="D36">
            <v>6416005</v>
          </cell>
          <cell r="E36">
            <v>2486732</v>
          </cell>
          <cell r="F36">
            <v>1745511</v>
          </cell>
          <cell r="G36">
            <v>0</v>
          </cell>
          <cell r="H36">
            <v>0</v>
          </cell>
          <cell r="I36">
            <v>85145</v>
          </cell>
          <cell r="J36">
            <v>0</v>
          </cell>
          <cell r="K36">
            <v>98308</v>
          </cell>
          <cell r="L36">
            <v>184010</v>
          </cell>
          <cell r="M36">
            <v>16364</v>
          </cell>
          <cell r="N36">
            <v>454567</v>
          </cell>
          <cell r="O36">
            <v>0</v>
          </cell>
          <cell r="P36">
            <v>1061435</v>
          </cell>
          <cell r="Q36">
            <v>137367</v>
          </cell>
          <cell r="R36">
            <v>149727</v>
          </cell>
          <cell r="V36">
            <v>23935</v>
          </cell>
          <cell r="Y36">
            <v>0</v>
          </cell>
          <cell r="Z36">
            <v>0</v>
          </cell>
          <cell r="AA36">
            <v>0</v>
          </cell>
          <cell r="AB36">
            <v>0</v>
          </cell>
          <cell r="AD36">
            <v>114971</v>
          </cell>
          <cell r="AE36">
            <v>0</v>
          </cell>
          <cell r="AF36">
            <v>53700</v>
          </cell>
          <cell r="AG36">
            <v>48700</v>
          </cell>
          <cell r="AH36">
            <v>19979</v>
          </cell>
          <cell r="AI36">
            <v>218988</v>
          </cell>
          <cell r="AJ36">
            <v>2254336</v>
          </cell>
          <cell r="AK36">
            <v>0</v>
          </cell>
          <cell r="AL36">
            <v>408338</v>
          </cell>
          <cell r="AM36">
            <v>0</v>
          </cell>
          <cell r="AN36">
            <v>186256</v>
          </cell>
          <cell r="AO36">
            <v>395924</v>
          </cell>
          <cell r="AP36">
            <v>0</v>
          </cell>
          <cell r="AQ36">
            <v>82512853</v>
          </cell>
          <cell r="BV36">
            <v>174539</v>
          </cell>
          <cell r="BW36">
            <v>123155</v>
          </cell>
          <cell r="BX36">
            <v>35939</v>
          </cell>
          <cell r="BY36">
            <v>46441</v>
          </cell>
          <cell r="BZ36">
            <v>0</v>
          </cell>
          <cell r="CM36">
            <v>15236553</v>
          </cell>
          <cell r="CO36">
            <v>0</v>
          </cell>
          <cell r="CP36">
            <v>0</v>
          </cell>
          <cell r="CQ36">
            <v>0</v>
          </cell>
          <cell r="CR36">
            <v>0</v>
          </cell>
          <cell r="CS36">
            <v>0</v>
          </cell>
          <cell r="CT36">
            <v>0</v>
          </cell>
          <cell r="CV36">
            <v>0</v>
          </cell>
          <cell r="CW36">
            <v>2141442</v>
          </cell>
        </row>
        <row r="37">
          <cell r="A37">
            <v>314</v>
          </cell>
          <cell r="B37">
            <v>35784494</v>
          </cell>
          <cell r="C37">
            <v>1053860</v>
          </cell>
          <cell r="D37">
            <v>2839369</v>
          </cell>
          <cell r="E37">
            <v>0</v>
          </cell>
          <cell r="F37">
            <v>1086863</v>
          </cell>
          <cell r="G37">
            <v>0</v>
          </cell>
          <cell r="H37">
            <v>0</v>
          </cell>
          <cell r="I37">
            <v>41093</v>
          </cell>
          <cell r="J37">
            <v>13204</v>
          </cell>
          <cell r="K37">
            <v>0</v>
          </cell>
          <cell r="L37">
            <v>23253</v>
          </cell>
          <cell r="M37">
            <v>9169</v>
          </cell>
          <cell r="N37">
            <v>152470</v>
          </cell>
          <cell r="O37">
            <v>0</v>
          </cell>
          <cell r="P37">
            <v>410130</v>
          </cell>
          <cell r="Q37">
            <v>65871</v>
          </cell>
          <cell r="R37">
            <v>124450</v>
          </cell>
          <cell r="V37">
            <v>10061</v>
          </cell>
          <cell r="Y37">
            <v>0</v>
          </cell>
          <cell r="Z37">
            <v>0</v>
          </cell>
          <cell r="AA37">
            <v>0</v>
          </cell>
          <cell r="AB37">
            <v>0</v>
          </cell>
          <cell r="AD37">
            <v>112422</v>
          </cell>
          <cell r="AE37">
            <v>0</v>
          </cell>
          <cell r="AF37">
            <v>177200</v>
          </cell>
          <cell r="AG37">
            <v>0</v>
          </cell>
          <cell r="AH37">
            <v>15849</v>
          </cell>
          <cell r="AI37">
            <v>0</v>
          </cell>
          <cell r="AJ37">
            <v>228548</v>
          </cell>
          <cell r="AK37">
            <v>0</v>
          </cell>
          <cell r="AL37">
            <v>0</v>
          </cell>
          <cell r="AM37">
            <v>0</v>
          </cell>
          <cell r="AN37">
            <v>37575</v>
          </cell>
          <cell r="AO37">
            <v>276709</v>
          </cell>
          <cell r="AP37">
            <v>0</v>
          </cell>
          <cell r="AQ37">
            <v>42462590</v>
          </cell>
          <cell r="BV37">
            <v>4662</v>
          </cell>
          <cell r="BW37">
            <v>1920</v>
          </cell>
          <cell r="BX37">
            <v>33588</v>
          </cell>
          <cell r="BY37">
            <v>0</v>
          </cell>
          <cell r="BZ37">
            <v>6761</v>
          </cell>
          <cell r="CM37">
            <v>10624800</v>
          </cell>
          <cell r="CO37">
            <v>0</v>
          </cell>
          <cell r="CP37">
            <v>0</v>
          </cell>
          <cell r="CQ37">
            <v>0</v>
          </cell>
          <cell r="CR37">
            <v>0</v>
          </cell>
          <cell r="CS37">
            <v>0</v>
          </cell>
          <cell r="CT37">
            <v>0</v>
          </cell>
          <cell r="CV37">
            <v>0</v>
          </cell>
          <cell r="CW37">
            <v>5635000</v>
          </cell>
        </row>
        <row r="38">
          <cell r="A38">
            <v>315</v>
          </cell>
          <cell r="B38">
            <v>31362053</v>
          </cell>
          <cell r="C38">
            <v>870911</v>
          </cell>
          <cell r="D38">
            <v>2323625</v>
          </cell>
          <cell r="E38">
            <v>0</v>
          </cell>
          <cell r="F38">
            <v>1476995</v>
          </cell>
          <cell r="G38">
            <v>0</v>
          </cell>
          <cell r="H38">
            <v>0</v>
          </cell>
          <cell r="I38">
            <v>117017</v>
          </cell>
          <cell r="J38">
            <v>0</v>
          </cell>
          <cell r="K38">
            <v>0</v>
          </cell>
          <cell r="L38">
            <v>72175</v>
          </cell>
          <cell r="M38">
            <v>182408</v>
          </cell>
          <cell r="N38">
            <v>658214</v>
          </cell>
          <cell r="O38">
            <v>0</v>
          </cell>
          <cell r="P38">
            <v>0</v>
          </cell>
          <cell r="Q38">
            <v>47458</v>
          </cell>
          <cell r="R38">
            <v>73701</v>
          </cell>
          <cell r="V38">
            <v>3579</v>
          </cell>
          <cell r="Y38">
            <v>0</v>
          </cell>
          <cell r="Z38">
            <v>0</v>
          </cell>
          <cell r="AA38">
            <v>0</v>
          </cell>
          <cell r="AB38">
            <v>0</v>
          </cell>
          <cell r="AD38">
            <v>145631</v>
          </cell>
          <cell r="AE38">
            <v>14511</v>
          </cell>
          <cell r="AF38">
            <v>158420</v>
          </cell>
          <cell r="AG38">
            <v>0</v>
          </cell>
          <cell r="AH38">
            <v>5073</v>
          </cell>
          <cell r="AI38">
            <v>208878</v>
          </cell>
          <cell r="AJ38">
            <v>0</v>
          </cell>
          <cell r="AK38">
            <v>0</v>
          </cell>
          <cell r="AL38">
            <v>0</v>
          </cell>
          <cell r="AM38">
            <v>0</v>
          </cell>
          <cell r="AN38">
            <v>59248</v>
          </cell>
          <cell r="AO38">
            <v>443622</v>
          </cell>
          <cell r="AP38">
            <v>0</v>
          </cell>
          <cell r="AQ38">
            <v>38223519</v>
          </cell>
          <cell r="BV38">
            <v>0</v>
          </cell>
          <cell r="BW38">
            <v>0</v>
          </cell>
          <cell r="BX38">
            <v>29400</v>
          </cell>
          <cell r="BY38">
            <v>0</v>
          </cell>
          <cell r="BZ38">
            <v>0</v>
          </cell>
          <cell r="CM38">
            <v>3149740</v>
          </cell>
          <cell r="CO38">
            <v>0</v>
          </cell>
          <cell r="CP38">
            <v>0</v>
          </cell>
          <cell r="CQ38">
            <v>0</v>
          </cell>
          <cell r="CR38">
            <v>0</v>
          </cell>
          <cell r="CS38">
            <v>0</v>
          </cell>
          <cell r="CT38">
            <v>0</v>
          </cell>
          <cell r="CV38">
            <v>0</v>
          </cell>
          <cell r="CW38">
            <v>0</v>
          </cell>
        </row>
        <row r="39">
          <cell r="A39">
            <v>316</v>
          </cell>
          <cell r="B39">
            <v>75957929</v>
          </cell>
          <cell r="C39">
            <v>1649696</v>
          </cell>
          <cell r="D39">
            <v>9205693</v>
          </cell>
          <cell r="E39">
            <v>2524290</v>
          </cell>
          <cell r="F39">
            <v>3079975</v>
          </cell>
          <cell r="G39">
            <v>660000</v>
          </cell>
          <cell r="H39">
            <v>0</v>
          </cell>
          <cell r="I39">
            <v>228603</v>
          </cell>
          <cell r="J39">
            <v>1424368</v>
          </cell>
          <cell r="K39">
            <v>0</v>
          </cell>
          <cell r="L39">
            <v>0</v>
          </cell>
          <cell r="M39">
            <v>78885</v>
          </cell>
          <cell r="N39">
            <v>0</v>
          </cell>
          <cell r="O39">
            <v>0</v>
          </cell>
          <cell r="P39">
            <v>3304968</v>
          </cell>
          <cell r="Q39">
            <v>466116</v>
          </cell>
          <cell r="R39">
            <v>435000</v>
          </cell>
          <cell r="V39">
            <v>0</v>
          </cell>
          <cell r="Y39">
            <v>0</v>
          </cell>
          <cell r="Z39">
            <v>0</v>
          </cell>
          <cell r="AA39">
            <v>0</v>
          </cell>
          <cell r="AB39">
            <v>0</v>
          </cell>
          <cell r="AD39">
            <v>186054</v>
          </cell>
          <cell r="AE39">
            <v>0</v>
          </cell>
          <cell r="AF39">
            <v>501245</v>
          </cell>
          <cell r="AG39">
            <v>66202</v>
          </cell>
          <cell r="AH39">
            <v>25517</v>
          </cell>
          <cell r="AI39">
            <v>68896</v>
          </cell>
          <cell r="AJ39">
            <v>2411382</v>
          </cell>
          <cell r="AK39">
            <v>483000</v>
          </cell>
          <cell r="AL39">
            <v>691013</v>
          </cell>
          <cell r="AM39">
            <v>0</v>
          </cell>
          <cell r="AN39">
            <v>282745</v>
          </cell>
          <cell r="AO39">
            <v>0</v>
          </cell>
          <cell r="AP39">
            <v>0</v>
          </cell>
          <cell r="AQ39">
            <v>103731577</v>
          </cell>
          <cell r="BV39">
            <v>0</v>
          </cell>
          <cell r="BW39">
            <v>0</v>
          </cell>
          <cell r="BX39">
            <v>92700</v>
          </cell>
          <cell r="BY39">
            <v>254294</v>
          </cell>
          <cell r="BZ39">
            <v>0</v>
          </cell>
          <cell r="CM39">
            <v>3253935</v>
          </cell>
          <cell r="CO39">
            <v>0</v>
          </cell>
          <cell r="CP39">
            <v>0</v>
          </cell>
          <cell r="CQ39">
            <v>0</v>
          </cell>
          <cell r="CR39">
            <v>0</v>
          </cell>
          <cell r="CS39">
            <v>0</v>
          </cell>
          <cell r="CT39">
            <v>0</v>
          </cell>
          <cell r="CV39">
            <v>0</v>
          </cell>
          <cell r="CW39">
            <v>3563932</v>
          </cell>
        </row>
        <row r="40">
          <cell r="A40">
            <v>317</v>
          </cell>
          <cell r="B40">
            <v>75215342</v>
          </cell>
          <cell r="C40">
            <v>1931650</v>
          </cell>
          <cell r="D40">
            <v>4656792</v>
          </cell>
          <cell r="E40">
            <v>0</v>
          </cell>
          <cell r="F40">
            <v>2259046</v>
          </cell>
          <cell r="G40">
            <v>471007</v>
          </cell>
          <cell r="H40">
            <v>0</v>
          </cell>
          <cell r="I40">
            <v>29503</v>
          </cell>
          <cell r="J40">
            <v>0</v>
          </cell>
          <cell r="K40">
            <v>0</v>
          </cell>
          <cell r="L40">
            <v>6818</v>
          </cell>
          <cell r="M40">
            <v>20857</v>
          </cell>
          <cell r="N40">
            <v>165578</v>
          </cell>
          <cell r="O40">
            <v>0</v>
          </cell>
          <cell r="P40">
            <v>791080</v>
          </cell>
          <cell r="Q40">
            <v>283435</v>
          </cell>
          <cell r="R40">
            <v>472172</v>
          </cell>
          <cell r="V40">
            <v>0</v>
          </cell>
          <cell r="Y40">
            <v>0</v>
          </cell>
          <cell r="Z40">
            <v>12241</v>
          </cell>
          <cell r="AA40">
            <v>0</v>
          </cell>
          <cell r="AB40">
            <v>0</v>
          </cell>
          <cell r="AD40">
            <v>238103</v>
          </cell>
          <cell r="AE40">
            <v>0</v>
          </cell>
          <cell r="AF40">
            <v>66433</v>
          </cell>
          <cell r="AG40">
            <v>5470</v>
          </cell>
          <cell r="AH40">
            <v>0</v>
          </cell>
          <cell r="AI40">
            <v>36451</v>
          </cell>
          <cell r="AJ40">
            <v>587862</v>
          </cell>
          <cell r="AK40">
            <v>0</v>
          </cell>
          <cell r="AL40">
            <v>0</v>
          </cell>
          <cell r="AM40">
            <v>0</v>
          </cell>
          <cell r="AN40">
            <v>49759</v>
          </cell>
          <cell r="AO40">
            <v>5933471</v>
          </cell>
          <cell r="AP40">
            <v>0</v>
          </cell>
          <cell r="AQ40">
            <v>93233070</v>
          </cell>
          <cell r="BV40">
            <v>180219</v>
          </cell>
          <cell r="BW40">
            <v>243247</v>
          </cell>
          <cell r="BX40">
            <v>5911</v>
          </cell>
          <cell r="BY40">
            <v>0</v>
          </cell>
          <cell r="BZ40">
            <v>0</v>
          </cell>
          <cell r="CM40">
            <v>20516593</v>
          </cell>
          <cell r="CO40">
            <v>5000</v>
          </cell>
          <cell r="CP40">
            <v>0</v>
          </cell>
          <cell r="CQ40">
            <v>0</v>
          </cell>
          <cell r="CR40">
            <v>0</v>
          </cell>
          <cell r="CS40">
            <v>0</v>
          </cell>
          <cell r="CT40">
            <v>0</v>
          </cell>
          <cell r="CV40">
            <v>0</v>
          </cell>
          <cell r="CW40">
            <v>4063239</v>
          </cell>
        </row>
        <row r="41">
          <cell r="A41">
            <v>318</v>
          </cell>
          <cell r="B41">
            <v>27572100</v>
          </cell>
          <cell r="C41">
            <v>805400</v>
          </cell>
          <cell r="D41">
            <v>2288500</v>
          </cell>
          <cell r="E41">
            <v>0</v>
          </cell>
          <cell r="F41">
            <v>944600</v>
          </cell>
          <cell r="G41">
            <v>289500</v>
          </cell>
          <cell r="H41">
            <v>0</v>
          </cell>
          <cell r="I41">
            <v>277100</v>
          </cell>
          <cell r="J41">
            <v>0</v>
          </cell>
          <cell r="K41">
            <v>48900</v>
          </cell>
          <cell r="L41">
            <v>57100</v>
          </cell>
          <cell r="M41">
            <v>11700</v>
          </cell>
          <cell r="N41">
            <v>95600</v>
          </cell>
          <cell r="O41">
            <v>0</v>
          </cell>
          <cell r="P41">
            <v>680200</v>
          </cell>
          <cell r="Q41">
            <v>7300</v>
          </cell>
          <cell r="R41">
            <v>47620</v>
          </cell>
          <cell r="V41">
            <v>12100</v>
          </cell>
          <cell r="Y41">
            <v>0</v>
          </cell>
          <cell r="Z41">
            <v>0</v>
          </cell>
          <cell r="AA41">
            <v>0</v>
          </cell>
          <cell r="AB41">
            <v>0</v>
          </cell>
          <cell r="AD41">
            <v>97500</v>
          </cell>
          <cell r="AE41">
            <v>13500</v>
          </cell>
          <cell r="AF41">
            <v>187600</v>
          </cell>
          <cell r="AG41">
            <v>17400</v>
          </cell>
          <cell r="AH41">
            <v>5300</v>
          </cell>
          <cell r="AI41">
            <v>0</v>
          </cell>
          <cell r="AJ41">
            <v>118200</v>
          </cell>
          <cell r="AK41">
            <v>0</v>
          </cell>
          <cell r="AL41">
            <v>0</v>
          </cell>
          <cell r="AM41">
            <v>0</v>
          </cell>
          <cell r="AN41">
            <v>0</v>
          </cell>
          <cell r="AO41">
            <v>163800</v>
          </cell>
          <cell r="AP41">
            <v>0</v>
          </cell>
          <cell r="AQ41">
            <v>33741020</v>
          </cell>
          <cell r="BV41">
            <v>27600</v>
          </cell>
          <cell r="BW41">
            <v>42000</v>
          </cell>
          <cell r="BX41">
            <v>74500</v>
          </cell>
          <cell r="BY41">
            <v>0</v>
          </cell>
          <cell r="BZ41">
            <v>0</v>
          </cell>
          <cell r="CM41">
            <v>0</v>
          </cell>
          <cell r="CO41">
            <v>0</v>
          </cell>
          <cell r="CP41">
            <v>0</v>
          </cell>
          <cell r="CQ41">
            <v>0</v>
          </cell>
          <cell r="CR41">
            <v>0</v>
          </cell>
          <cell r="CS41">
            <v>0</v>
          </cell>
          <cell r="CT41">
            <v>0</v>
          </cell>
          <cell r="CV41">
            <v>0</v>
          </cell>
          <cell r="CW41">
            <v>4731300</v>
          </cell>
        </row>
        <row r="42">
          <cell r="A42">
            <v>319</v>
          </cell>
          <cell r="B42">
            <v>58176165</v>
          </cell>
          <cell r="C42">
            <v>1522886</v>
          </cell>
          <cell r="D42">
            <v>3320500</v>
          </cell>
          <cell r="E42">
            <v>0</v>
          </cell>
          <cell r="F42">
            <v>1837400</v>
          </cell>
          <cell r="G42">
            <v>290700</v>
          </cell>
          <cell r="H42">
            <v>0</v>
          </cell>
          <cell r="I42">
            <v>467489</v>
          </cell>
          <cell r="J42">
            <v>0</v>
          </cell>
          <cell r="K42">
            <v>0</v>
          </cell>
          <cell r="L42">
            <v>0</v>
          </cell>
          <cell r="M42">
            <v>20000</v>
          </cell>
          <cell r="N42">
            <v>175000</v>
          </cell>
          <cell r="O42">
            <v>0</v>
          </cell>
          <cell r="P42">
            <v>654499</v>
          </cell>
          <cell r="Q42">
            <v>249108</v>
          </cell>
          <cell r="R42">
            <v>321434</v>
          </cell>
          <cell r="V42">
            <v>4100</v>
          </cell>
          <cell r="Y42">
            <v>0</v>
          </cell>
          <cell r="Z42">
            <v>359200</v>
          </cell>
          <cell r="AA42">
            <v>0</v>
          </cell>
          <cell r="AB42">
            <v>0</v>
          </cell>
          <cell r="AD42">
            <v>96129</v>
          </cell>
          <cell r="AE42">
            <v>26284</v>
          </cell>
          <cell r="AF42">
            <v>196000</v>
          </cell>
          <cell r="AG42">
            <v>4352</v>
          </cell>
          <cell r="AH42">
            <v>27868</v>
          </cell>
          <cell r="AI42">
            <v>17000</v>
          </cell>
          <cell r="AJ42">
            <v>123767</v>
          </cell>
          <cell r="AK42">
            <v>0</v>
          </cell>
          <cell r="AL42">
            <v>0</v>
          </cell>
          <cell r="AM42">
            <v>0</v>
          </cell>
          <cell r="AN42">
            <v>63300</v>
          </cell>
          <cell r="AO42">
            <v>0</v>
          </cell>
          <cell r="AP42">
            <v>0</v>
          </cell>
          <cell r="AQ42">
            <v>67953181</v>
          </cell>
          <cell r="BV42">
            <v>20000</v>
          </cell>
          <cell r="BW42">
            <v>186787</v>
          </cell>
          <cell r="BX42">
            <v>0</v>
          </cell>
          <cell r="BY42">
            <v>0</v>
          </cell>
          <cell r="BZ42">
            <v>0</v>
          </cell>
          <cell r="CM42">
            <v>15213198</v>
          </cell>
          <cell r="CO42">
            <v>0</v>
          </cell>
          <cell r="CP42">
            <v>0</v>
          </cell>
          <cell r="CQ42">
            <v>0</v>
          </cell>
          <cell r="CR42">
            <v>0</v>
          </cell>
          <cell r="CS42">
            <v>0</v>
          </cell>
          <cell r="CT42">
            <v>0</v>
          </cell>
          <cell r="CV42">
            <v>0</v>
          </cell>
          <cell r="CW42">
            <v>5215705</v>
          </cell>
        </row>
        <row r="43">
          <cell r="A43">
            <v>320</v>
          </cell>
          <cell r="B43">
            <v>53358760</v>
          </cell>
          <cell r="C43">
            <v>1679048</v>
          </cell>
          <cell r="D43">
            <v>6824699</v>
          </cell>
          <cell r="E43">
            <v>2080935</v>
          </cell>
          <cell r="F43">
            <v>1522804</v>
          </cell>
          <cell r="G43">
            <v>502459</v>
          </cell>
          <cell r="H43">
            <v>0</v>
          </cell>
          <cell r="I43">
            <v>423434</v>
          </cell>
          <cell r="J43">
            <v>164271</v>
          </cell>
          <cell r="K43">
            <v>0</v>
          </cell>
          <cell r="L43">
            <v>0</v>
          </cell>
          <cell r="M43">
            <v>12458</v>
          </cell>
          <cell r="N43">
            <v>0</v>
          </cell>
          <cell r="O43">
            <v>0</v>
          </cell>
          <cell r="P43">
            <v>268291</v>
          </cell>
          <cell r="Q43">
            <v>203538</v>
          </cell>
          <cell r="R43">
            <v>336988</v>
          </cell>
          <cell r="V43">
            <v>25421</v>
          </cell>
          <cell r="Y43">
            <v>0</v>
          </cell>
          <cell r="Z43">
            <v>0</v>
          </cell>
          <cell r="AA43">
            <v>0</v>
          </cell>
          <cell r="AB43">
            <v>0</v>
          </cell>
          <cell r="AD43">
            <v>120361</v>
          </cell>
          <cell r="AE43">
            <v>39256</v>
          </cell>
          <cell r="AF43">
            <v>251218</v>
          </cell>
          <cell r="AG43">
            <v>0</v>
          </cell>
          <cell r="AH43">
            <v>17648</v>
          </cell>
          <cell r="AI43">
            <v>126497</v>
          </cell>
          <cell r="AJ43">
            <v>1453432</v>
          </cell>
          <cell r="AK43">
            <v>0</v>
          </cell>
          <cell r="AL43">
            <v>162100</v>
          </cell>
          <cell r="AM43">
            <v>0</v>
          </cell>
          <cell r="AN43">
            <v>43991</v>
          </cell>
          <cell r="AO43">
            <v>948041</v>
          </cell>
          <cell r="AP43">
            <v>0</v>
          </cell>
          <cell r="AQ43">
            <v>70565650</v>
          </cell>
          <cell r="BV43">
            <v>0</v>
          </cell>
          <cell r="BW43">
            <v>0</v>
          </cell>
          <cell r="BX43">
            <v>0</v>
          </cell>
          <cell r="BY43">
            <v>0</v>
          </cell>
          <cell r="BZ43">
            <v>0</v>
          </cell>
          <cell r="CM43">
            <v>4652262</v>
          </cell>
          <cell r="CO43">
            <v>0</v>
          </cell>
          <cell r="CP43">
            <v>0</v>
          </cell>
          <cell r="CQ43">
            <v>0</v>
          </cell>
          <cell r="CR43">
            <v>0</v>
          </cell>
          <cell r="CS43">
            <v>0</v>
          </cell>
          <cell r="CT43">
            <v>0</v>
          </cell>
          <cell r="CV43">
            <v>0</v>
          </cell>
          <cell r="CW43">
            <v>1875500</v>
          </cell>
        </row>
        <row r="44">
          <cell r="A44">
            <v>330</v>
          </cell>
          <cell r="B44">
            <v>258653934</v>
          </cell>
          <cell r="C44">
            <v>7849003</v>
          </cell>
          <cell r="D44">
            <v>34788072</v>
          </cell>
          <cell r="E44">
            <v>11701432</v>
          </cell>
          <cell r="F44">
            <v>10263541</v>
          </cell>
          <cell r="G44">
            <v>0</v>
          </cell>
          <cell r="H44">
            <v>110563</v>
          </cell>
          <cell r="I44">
            <v>1011998</v>
          </cell>
          <cell r="J44">
            <v>0</v>
          </cell>
          <cell r="K44">
            <v>508397</v>
          </cell>
          <cell r="L44">
            <v>530167</v>
          </cell>
          <cell r="M44">
            <v>597774</v>
          </cell>
          <cell r="N44">
            <v>0</v>
          </cell>
          <cell r="O44">
            <v>2019</v>
          </cell>
          <cell r="P44">
            <v>4141516</v>
          </cell>
          <cell r="Q44">
            <v>0</v>
          </cell>
          <cell r="R44">
            <v>1228456</v>
          </cell>
          <cell r="V44">
            <v>0</v>
          </cell>
          <cell r="Y44">
            <v>0</v>
          </cell>
          <cell r="Z44">
            <v>677546</v>
          </cell>
          <cell r="AA44">
            <v>0</v>
          </cell>
          <cell r="AB44">
            <v>154640</v>
          </cell>
          <cell r="AD44">
            <v>226717</v>
          </cell>
          <cell r="AE44">
            <v>58453</v>
          </cell>
          <cell r="AF44">
            <v>874283</v>
          </cell>
          <cell r="AG44">
            <v>36060</v>
          </cell>
          <cell r="AH44">
            <v>2156</v>
          </cell>
          <cell r="AI44">
            <v>601377</v>
          </cell>
          <cell r="AJ44">
            <v>1954901</v>
          </cell>
          <cell r="AK44">
            <v>0</v>
          </cell>
          <cell r="AL44">
            <v>395200</v>
          </cell>
          <cell r="AM44">
            <v>0</v>
          </cell>
          <cell r="AN44">
            <v>540186</v>
          </cell>
          <cell r="AO44">
            <v>1136965</v>
          </cell>
          <cell r="AP44">
            <v>0</v>
          </cell>
          <cell r="AQ44">
            <v>338045356</v>
          </cell>
          <cell r="BV44">
            <v>0</v>
          </cell>
          <cell r="BW44">
            <v>1015693</v>
          </cell>
          <cell r="BX44">
            <v>306503</v>
          </cell>
          <cell r="BY44">
            <v>144628</v>
          </cell>
          <cell r="BZ44">
            <v>0</v>
          </cell>
          <cell r="CM44">
            <v>32057370</v>
          </cell>
          <cell r="CO44">
            <v>0</v>
          </cell>
          <cell r="CP44">
            <v>0</v>
          </cell>
          <cell r="CQ44">
            <v>0</v>
          </cell>
          <cell r="CR44">
            <v>0</v>
          </cell>
          <cell r="CS44">
            <v>0</v>
          </cell>
          <cell r="CT44">
            <v>0</v>
          </cell>
          <cell r="CV44">
            <v>0</v>
          </cell>
          <cell r="CW44">
            <v>16530708</v>
          </cell>
        </row>
        <row r="45">
          <cell r="A45">
            <v>331</v>
          </cell>
          <cell r="B45">
            <v>72950700</v>
          </cell>
          <cell r="C45">
            <v>1991689</v>
          </cell>
          <cell r="D45">
            <v>6124227</v>
          </cell>
          <cell r="E45">
            <v>887076</v>
          </cell>
          <cell r="F45">
            <v>2949859</v>
          </cell>
          <cell r="G45">
            <v>0</v>
          </cell>
          <cell r="H45">
            <v>143587</v>
          </cell>
          <cell r="I45">
            <v>0</v>
          </cell>
          <cell r="J45">
            <v>0</v>
          </cell>
          <cell r="K45">
            <v>731378</v>
          </cell>
          <cell r="L45">
            <v>357898</v>
          </cell>
          <cell r="M45">
            <v>23796</v>
          </cell>
          <cell r="N45">
            <v>94842</v>
          </cell>
          <cell r="O45">
            <v>0</v>
          </cell>
          <cell r="P45">
            <v>760943</v>
          </cell>
          <cell r="Q45">
            <v>163595</v>
          </cell>
          <cell r="R45">
            <v>380208</v>
          </cell>
          <cell r="V45">
            <v>16832</v>
          </cell>
          <cell r="Y45">
            <v>0</v>
          </cell>
          <cell r="Z45">
            <v>234286</v>
          </cell>
          <cell r="AA45">
            <v>0</v>
          </cell>
          <cell r="AB45">
            <v>0</v>
          </cell>
          <cell r="AD45">
            <v>233684</v>
          </cell>
          <cell r="AE45">
            <v>30362</v>
          </cell>
          <cell r="AF45">
            <v>0</v>
          </cell>
          <cell r="AG45">
            <v>115945</v>
          </cell>
          <cell r="AH45">
            <v>1146</v>
          </cell>
          <cell r="AI45">
            <v>350722</v>
          </cell>
          <cell r="AJ45">
            <v>1552365</v>
          </cell>
          <cell r="AK45">
            <v>382225</v>
          </cell>
          <cell r="AL45">
            <v>338820</v>
          </cell>
          <cell r="AM45">
            <v>0</v>
          </cell>
          <cell r="AN45">
            <v>178561</v>
          </cell>
          <cell r="AO45">
            <v>272229</v>
          </cell>
          <cell r="AP45">
            <v>0</v>
          </cell>
          <cell r="AQ45">
            <v>91266975</v>
          </cell>
          <cell r="BV45">
            <v>0</v>
          </cell>
          <cell r="BW45">
            <v>58747</v>
          </cell>
          <cell r="BX45">
            <v>344118</v>
          </cell>
          <cell r="BY45">
            <v>0</v>
          </cell>
          <cell r="BZ45">
            <v>0</v>
          </cell>
          <cell r="CM45">
            <v>13065502</v>
          </cell>
          <cell r="CO45">
            <v>0</v>
          </cell>
          <cell r="CP45">
            <v>0</v>
          </cell>
          <cell r="CQ45">
            <v>0</v>
          </cell>
          <cell r="CR45">
            <v>0</v>
          </cell>
          <cell r="CS45">
            <v>0</v>
          </cell>
          <cell r="CT45">
            <v>0</v>
          </cell>
          <cell r="CV45">
            <v>0</v>
          </cell>
          <cell r="CW45">
            <v>11244763</v>
          </cell>
        </row>
        <row r="46">
          <cell r="A46">
            <v>332</v>
          </cell>
          <cell r="B46">
            <v>67568318</v>
          </cell>
          <cell r="C46">
            <v>2250118</v>
          </cell>
          <cell r="D46">
            <v>7203644</v>
          </cell>
          <cell r="E46">
            <v>470382</v>
          </cell>
          <cell r="F46">
            <v>3014750</v>
          </cell>
          <cell r="G46">
            <v>0</v>
          </cell>
          <cell r="H46">
            <v>0</v>
          </cell>
          <cell r="I46">
            <v>1409186</v>
          </cell>
          <cell r="J46">
            <v>0</v>
          </cell>
          <cell r="K46">
            <v>267826</v>
          </cell>
          <cell r="L46">
            <v>536272</v>
          </cell>
          <cell r="M46">
            <v>56318</v>
          </cell>
          <cell r="N46">
            <v>0</v>
          </cell>
          <cell r="O46">
            <v>0</v>
          </cell>
          <cell r="P46">
            <v>2393398</v>
          </cell>
          <cell r="Q46">
            <v>63134</v>
          </cell>
          <cell r="R46">
            <v>1025172</v>
          </cell>
          <cell r="V46">
            <v>25351</v>
          </cell>
          <cell r="Y46">
            <v>0</v>
          </cell>
          <cell r="Z46">
            <v>0</v>
          </cell>
          <cell r="AA46">
            <v>0</v>
          </cell>
          <cell r="AB46">
            <v>0</v>
          </cell>
          <cell r="AD46">
            <v>58649</v>
          </cell>
          <cell r="AE46">
            <v>0</v>
          </cell>
          <cell r="AF46">
            <v>71988</v>
          </cell>
          <cell r="AG46">
            <v>42521</v>
          </cell>
          <cell r="AH46">
            <v>19177</v>
          </cell>
          <cell r="AI46">
            <v>210138</v>
          </cell>
          <cell r="AJ46">
            <v>544429</v>
          </cell>
          <cell r="AK46">
            <v>977247</v>
          </cell>
          <cell r="AL46">
            <v>26881</v>
          </cell>
          <cell r="AM46">
            <v>0</v>
          </cell>
          <cell r="AN46">
            <v>131433</v>
          </cell>
          <cell r="AO46">
            <v>25555</v>
          </cell>
          <cell r="AP46">
            <v>0</v>
          </cell>
          <cell r="AQ46">
            <v>88391887</v>
          </cell>
          <cell r="BV46">
            <v>0</v>
          </cell>
          <cell r="BW46">
            <v>804895</v>
          </cell>
          <cell r="BX46">
            <v>0</v>
          </cell>
          <cell r="BY46">
            <v>77500</v>
          </cell>
          <cell r="BZ46">
            <v>0</v>
          </cell>
          <cell r="CM46">
            <v>1984690</v>
          </cell>
          <cell r="CO46">
            <v>0</v>
          </cell>
          <cell r="CP46">
            <v>0</v>
          </cell>
          <cell r="CQ46">
            <v>0</v>
          </cell>
          <cell r="CR46">
            <v>0</v>
          </cell>
          <cell r="CS46">
            <v>0</v>
          </cell>
          <cell r="CT46">
            <v>0</v>
          </cell>
          <cell r="CV46">
            <v>0</v>
          </cell>
          <cell r="CW46">
            <v>10884000</v>
          </cell>
        </row>
        <row r="47">
          <cell r="A47">
            <v>333</v>
          </cell>
          <cell r="B47">
            <v>69745000</v>
          </cell>
          <cell r="C47">
            <v>1899000</v>
          </cell>
          <cell r="D47">
            <v>4681200</v>
          </cell>
          <cell r="E47">
            <v>2941104</v>
          </cell>
          <cell r="F47">
            <v>2758128</v>
          </cell>
          <cell r="G47">
            <v>0</v>
          </cell>
          <cell r="H47">
            <v>0</v>
          </cell>
          <cell r="I47">
            <v>603400</v>
          </cell>
          <cell r="J47">
            <v>0</v>
          </cell>
          <cell r="K47">
            <v>162300</v>
          </cell>
          <cell r="L47">
            <v>306300</v>
          </cell>
          <cell r="M47">
            <v>0</v>
          </cell>
          <cell r="N47">
            <v>0</v>
          </cell>
          <cell r="O47">
            <v>0</v>
          </cell>
          <cell r="P47">
            <v>3593500</v>
          </cell>
          <cell r="Q47">
            <v>215900</v>
          </cell>
          <cell r="R47">
            <v>0</v>
          </cell>
          <cell r="V47">
            <v>40400</v>
          </cell>
          <cell r="Y47">
            <v>0</v>
          </cell>
          <cell r="Z47">
            <v>0</v>
          </cell>
          <cell r="AA47">
            <v>0</v>
          </cell>
          <cell r="AB47">
            <v>0</v>
          </cell>
          <cell r="AD47">
            <v>123300</v>
          </cell>
          <cell r="AE47">
            <v>16600</v>
          </cell>
          <cell r="AF47">
            <v>0</v>
          </cell>
          <cell r="AG47">
            <v>180900</v>
          </cell>
          <cell r="AH47">
            <v>0</v>
          </cell>
          <cell r="AI47">
            <v>111600</v>
          </cell>
          <cell r="AJ47">
            <v>0</v>
          </cell>
          <cell r="AK47">
            <v>0</v>
          </cell>
          <cell r="AL47">
            <v>737900</v>
          </cell>
          <cell r="AM47">
            <v>0</v>
          </cell>
          <cell r="AN47">
            <v>0</v>
          </cell>
          <cell r="AO47">
            <v>3079700</v>
          </cell>
          <cell r="AP47">
            <v>0</v>
          </cell>
          <cell r="AQ47">
            <v>91196232</v>
          </cell>
          <cell r="BV47">
            <v>189100</v>
          </cell>
          <cell r="BW47">
            <v>0</v>
          </cell>
          <cell r="BX47">
            <v>122800</v>
          </cell>
          <cell r="BY47">
            <v>0</v>
          </cell>
          <cell r="BZ47">
            <v>0</v>
          </cell>
          <cell r="CM47">
            <v>6276000</v>
          </cell>
          <cell r="CO47">
            <v>0</v>
          </cell>
          <cell r="CP47">
            <v>0</v>
          </cell>
          <cell r="CQ47">
            <v>0</v>
          </cell>
          <cell r="CR47">
            <v>0</v>
          </cell>
          <cell r="CS47">
            <v>0</v>
          </cell>
          <cell r="CT47">
            <v>0</v>
          </cell>
          <cell r="CV47">
            <v>0</v>
          </cell>
          <cell r="CW47">
            <v>6291500</v>
          </cell>
        </row>
        <row r="48">
          <cell r="A48">
            <v>334</v>
          </cell>
          <cell r="B48">
            <v>47705574</v>
          </cell>
          <cell r="C48">
            <v>1444890</v>
          </cell>
          <cell r="D48">
            <v>4056159</v>
          </cell>
          <cell r="E48">
            <v>799128</v>
          </cell>
          <cell r="F48">
            <v>2138190</v>
          </cell>
          <cell r="G48">
            <v>0</v>
          </cell>
          <cell r="H48">
            <v>0</v>
          </cell>
          <cell r="I48">
            <v>873003</v>
          </cell>
          <cell r="J48">
            <v>0</v>
          </cell>
          <cell r="K48">
            <v>0</v>
          </cell>
          <cell r="L48">
            <v>538952</v>
          </cell>
          <cell r="M48">
            <v>37420</v>
          </cell>
          <cell r="N48">
            <v>0</v>
          </cell>
          <cell r="O48">
            <v>0</v>
          </cell>
          <cell r="P48">
            <v>734289</v>
          </cell>
          <cell r="Q48">
            <v>0</v>
          </cell>
          <cell r="R48">
            <v>49248</v>
          </cell>
          <cell r="V48">
            <v>14811</v>
          </cell>
          <cell r="Y48">
            <v>0</v>
          </cell>
          <cell r="Z48">
            <v>286620</v>
          </cell>
          <cell r="AA48">
            <v>0</v>
          </cell>
          <cell r="AB48">
            <v>0</v>
          </cell>
          <cell r="AD48">
            <v>85779</v>
          </cell>
          <cell r="AE48">
            <v>30061</v>
          </cell>
          <cell r="AF48">
            <v>0</v>
          </cell>
          <cell r="AG48">
            <v>75913</v>
          </cell>
          <cell r="AH48">
            <v>27920</v>
          </cell>
          <cell r="AI48">
            <v>40974</v>
          </cell>
          <cell r="AJ48">
            <v>558793</v>
          </cell>
          <cell r="AK48">
            <v>284300</v>
          </cell>
          <cell r="AL48">
            <v>5299</v>
          </cell>
          <cell r="AM48">
            <v>53344</v>
          </cell>
          <cell r="AN48">
            <v>162873</v>
          </cell>
          <cell r="AO48">
            <v>984049</v>
          </cell>
          <cell r="AP48">
            <v>0</v>
          </cell>
          <cell r="AQ48">
            <v>60987589</v>
          </cell>
          <cell r="BV48">
            <v>0</v>
          </cell>
          <cell r="BW48">
            <v>366004</v>
          </cell>
          <cell r="BX48">
            <v>239371</v>
          </cell>
          <cell r="BY48">
            <v>46408</v>
          </cell>
          <cell r="BZ48">
            <v>43244</v>
          </cell>
          <cell r="CM48">
            <v>3031430</v>
          </cell>
          <cell r="CO48">
            <v>0</v>
          </cell>
          <cell r="CP48">
            <v>0</v>
          </cell>
          <cell r="CQ48">
            <v>0</v>
          </cell>
          <cell r="CR48">
            <v>0</v>
          </cell>
          <cell r="CS48">
            <v>0</v>
          </cell>
          <cell r="CT48">
            <v>0</v>
          </cell>
          <cell r="CV48">
            <v>0</v>
          </cell>
          <cell r="CW48">
            <v>11428900</v>
          </cell>
        </row>
        <row r="49">
          <cell r="A49">
            <v>335</v>
          </cell>
          <cell r="B49">
            <v>69392198</v>
          </cell>
          <cell r="C49">
            <v>2033012</v>
          </cell>
          <cell r="D49">
            <v>7630304</v>
          </cell>
          <cell r="E49">
            <v>2023359</v>
          </cell>
          <cell r="F49">
            <v>3015925</v>
          </cell>
          <cell r="G49">
            <v>0</v>
          </cell>
          <cell r="H49">
            <v>0</v>
          </cell>
          <cell r="I49">
            <v>633947</v>
          </cell>
          <cell r="J49">
            <v>115997</v>
          </cell>
          <cell r="K49">
            <v>135789</v>
          </cell>
          <cell r="L49">
            <v>0</v>
          </cell>
          <cell r="M49">
            <v>0</v>
          </cell>
          <cell r="N49">
            <v>0</v>
          </cell>
          <cell r="O49">
            <v>0</v>
          </cell>
          <cell r="P49">
            <v>955015</v>
          </cell>
          <cell r="Q49">
            <v>312804</v>
          </cell>
          <cell r="R49">
            <v>470599</v>
          </cell>
          <cell r="V49">
            <v>0</v>
          </cell>
          <cell r="Y49">
            <v>945469</v>
          </cell>
          <cell r="Z49">
            <v>446416</v>
          </cell>
          <cell r="AA49">
            <v>0</v>
          </cell>
          <cell r="AB49">
            <v>1629</v>
          </cell>
          <cell r="AD49">
            <v>74364</v>
          </cell>
          <cell r="AE49">
            <v>10597</v>
          </cell>
          <cell r="AF49">
            <v>7212</v>
          </cell>
          <cell r="AG49">
            <v>0</v>
          </cell>
          <cell r="AH49">
            <v>0</v>
          </cell>
          <cell r="AI49">
            <v>105364</v>
          </cell>
          <cell r="AJ49">
            <v>669598</v>
          </cell>
          <cell r="AK49">
            <v>18425</v>
          </cell>
          <cell r="AL49">
            <v>246494</v>
          </cell>
          <cell r="AM49">
            <v>0</v>
          </cell>
          <cell r="AN49">
            <v>125742</v>
          </cell>
          <cell r="AO49">
            <v>0</v>
          </cell>
          <cell r="AP49">
            <v>0</v>
          </cell>
          <cell r="AQ49">
            <v>89370259</v>
          </cell>
          <cell r="BV49">
            <v>101535</v>
          </cell>
          <cell r="BW49">
            <v>426708</v>
          </cell>
          <cell r="BX49">
            <v>0</v>
          </cell>
          <cell r="BY49">
            <v>0</v>
          </cell>
          <cell r="BZ49">
            <v>0</v>
          </cell>
          <cell r="CM49">
            <v>12135064</v>
          </cell>
          <cell r="CO49">
            <v>0</v>
          </cell>
          <cell r="CP49">
            <v>0</v>
          </cell>
          <cell r="CQ49">
            <v>0</v>
          </cell>
          <cell r="CR49">
            <v>0</v>
          </cell>
          <cell r="CS49">
            <v>0</v>
          </cell>
          <cell r="CT49">
            <v>182919</v>
          </cell>
          <cell r="CV49">
            <v>0</v>
          </cell>
          <cell r="CW49">
            <v>0</v>
          </cell>
        </row>
        <row r="50">
          <cell r="A50">
            <v>336</v>
          </cell>
          <cell r="B50">
            <v>58770400</v>
          </cell>
          <cell r="C50">
            <v>1866800</v>
          </cell>
          <cell r="D50">
            <v>6326600</v>
          </cell>
          <cell r="E50">
            <v>2559200</v>
          </cell>
          <cell r="F50">
            <v>2318900</v>
          </cell>
          <cell r="G50">
            <v>0</v>
          </cell>
          <cell r="H50">
            <v>0</v>
          </cell>
          <cell r="I50">
            <v>223000</v>
          </cell>
          <cell r="J50">
            <v>0</v>
          </cell>
          <cell r="K50">
            <v>0</v>
          </cell>
          <cell r="L50">
            <v>248200</v>
          </cell>
          <cell r="M50">
            <v>16800</v>
          </cell>
          <cell r="N50">
            <v>0</v>
          </cell>
          <cell r="O50">
            <v>0</v>
          </cell>
          <cell r="P50">
            <v>0</v>
          </cell>
          <cell r="Q50">
            <v>0</v>
          </cell>
          <cell r="R50">
            <v>0</v>
          </cell>
          <cell r="V50">
            <v>17400</v>
          </cell>
          <cell r="Y50">
            <v>6600</v>
          </cell>
          <cell r="Z50">
            <v>0</v>
          </cell>
          <cell r="AA50">
            <v>240500</v>
          </cell>
          <cell r="AB50">
            <v>0</v>
          </cell>
          <cell r="AD50">
            <v>116900</v>
          </cell>
          <cell r="AE50">
            <v>59400</v>
          </cell>
          <cell r="AF50">
            <v>0</v>
          </cell>
          <cell r="AG50">
            <v>101300</v>
          </cell>
          <cell r="AH50">
            <v>5000</v>
          </cell>
          <cell r="AI50">
            <v>0</v>
          </cell>
          <cell r="AJ50">
            <v>1217500</v>
          </cell>
          <cell r="AK50">
            <v>0</v>
          </cell>
          <cell r="AL50">
            <v>423100</v>
          </cell>
          <cell r="AM50">
            <v>0</v>
          </cell>
          <cell r="AN50">
            <v>117300</v>
          </cell>
          <cell r="AO50">
            <v>257200</v>
          </cell>
          <cell r="AP50">
            <v>0</v>
          </cell>
          <cell r="AQ50">
            <v>74892100</v>
          </cell>
          <cell r="BV50">
            <v>0</v>
          </cell>
          <cell r="BW50">
            <v>285800</v>
          </cell>
          <cell r="BX50">
            <v>110000</v>
          </cell>
          <cell r="BY50">
            <v>0</v>
          </cell>
          <cell r="BZ50">
            <v>0</v>
          </cell>
          <cell r="CM50">
            <v>10246500</v>
          </cell>
          <cell r="CO50">
            <v>0</v>
          </cell>
          <cell r="CP50">
            <v>0</v>
          </cell>
          <cell r="CQ50">
            <v>0</v>
          </cell>
          <cell r="CR50">
            <v>0</v>
          </cell>
          <cell r="CS50">
            <v>0</v>
          </cell>
          <cell r="CT50">
            <v>0</v>
          </cell>
          <cell r="CV50">
            <v>0</v>
          </cell>
          <cell r="CW50">
            <v>8087400</v>
          </cell>
        </row>
        <row r="51">
          <cell r="A51">
            <v>340</v>
          </cell>
          <cell r="B51">
            <v>33614968</v>
          </cell>
          <cell r="C51">
            <v>1111300</v>
          </cell>
          <cell r="D51">
            <v>1142704</v>
          </cell>
          <cell r="E51">
            <v>1425759</v>
          </cell>
          <cell r="F51">
            <v>1375004</v>
          </cell>
          <cell r="G51">
            <v>195831</v>
          </cell>
          <cell r="H51">
            <v>0</v>
          </cell>
          <cell r="I51">
            <v>3385</v>
          </cell>
          <cell r="J51">
            <v>0</v>
          </cell>
          <cell r="K51">
            <v>216904</v>
          </cell>
          <cell r="L51">
            <v>114592</v>
          </cell>
          <cell r="M51">
            <v>695320</v>
          </cell>
          <cell r="N51">
            <v>162358</v>
          </cell>
          <cell r="O51">
            <v>0</v>
          </cell>
          <cell r="P51">
            <v>380375</v>
          </cell>
          <cell r="Q51">
            <v>159099</v>
          </cell>
          <cell r="R51">
            <v>40724</v>
          </cell>
          <cell r="V51">
            <v>14462</v>
          </cell>
          <cell r="Y51">
            <v>0</v>
          </cell>
          <cell r="Z51">
            <v>0</v>
          </cell>
          <cell r="AA51">
            <v>0</v>
          </cell>
          <cell r="AB51">
            <v>0</v>
          </cell>
          <cell r="AD51">
            <v>78435</v>
          </cell>
          <cell r="AE51">
            <v>14444</v>
          </cell>
          <cell r="AF51">
            <v>0</v>
          </cell>
          <cell r="AG51">
            <v>158811</v>
          </cell>
          <cell r="AH51">
            <v>13752</v>
          </cell>
          <cell r="AI51">
            <v>158226</v>
          </cell>
          <cell r="AJ51">
            <v>3006901</v>
          </cell>
          <cell r="AK51">
            <v>0</v>
          </cell>
          <cell r="AL51">
            <v>641842</v>
          </cell>
          <cell r="AM51">
            <v>0</v>
          </cell>
          <cell r="AN51">
            <v>6904</v>
          </cell>
          <cell r="AO51">
            <v>685320</v>
          </cell>
          <cell r="AP51">
            <v>0</v>
          </cell>
          <cell r="AQ51">
            <v>45417420</v>
          </cell>
          <cell r="BV51">
            <v>262143</v>
          </cell>
          <cell r="BW51">
            <v>208555</v>
          </cell>
          <cell r="BX51">
            <v>92730</v>
          </cell>
          <cell r="BY51">
            <v>0</v>
          </cell>
          <cell r="BZ51">
            <v>0</v>
          </cell>
          <cell r="CM51">
            <v>1628661</v>
          </cell>
          <cell r="CO51">
            <v>0</v>
          </cell>
          <cell r="CP51">
            <v>0</v>
          </cell>
          <cell r="CQ51">
            <v>0</v>
          </cell>
          <cell r="CR51">
            <v>0</v>
          </cell>
          <cell r="CS51">
            <v>0</v>
          </cell>
          <cell r="CT51">
            <v>0</v>
          </cell>
          <cell r="CV51">
            <v>0</v>
          </cell>
          <cell r="CW51">
            <v>1785156</v>
          </cell>
        </row>
        <row r="52">
          <cell r="A52">
            <v>341</v>
          </cell>
          <cell r="B52">
            <v>115984858</v>
          </cell>
          <cell r="C52">
            <v>3298031</v>
          </cell>
          <cell r="D52">
            <v>13117053</v>
          </cell>
          <cell r="E52">
            <v>5663364</v>
          </cell>
          <cell r="F52">
            <v>5334650</v>
          </cell>
          <cell r="G52">
            <v>244702</v>
          </cell>
          <cell r="H52">
            <v>400000</v>
          </cell>
          <cell r="I52">
            <v>1782246</v>
          </cell>
          <cell r="J52">
            <v>290474</v>
          </cell>
          <cell r="K52">
            <v>90005</v>
          </cell>
          <cell r="L52">
            <v>373801</v>
          </cell>
          <cell r="M52">
            <v>67140</v>
          </cell>
          <cell r="N52">
            <v>0</v>
          </cell>
          <cell r="O52">
            <v>0</v>
          </cell>
          <cell r="P52">
            <v>1271355</v>
          </cell>
          <cell r="Q52">
            <v>1806073</v>
          </cell>
          <cell r="R52">
            <v>628093</v>
          </cell>
          <cell r="V52">
            <v>57460</v>
          </cell>
          <cell r="Y52">
            <v>0</v>
          </cell>
          <cell r="Z52">
            <v>0</v>
          </cell>
          <cell r="AA52">
            <v>0</v>
          </cell>
          <cell r="AB52">
            <v>0</v>
          </cell>
          <cell r="AD52">
            <v>317219</v>
          </cell>
          <cell r="AE52">
            <v>0</v>
          </cell>
          <cell r="AF52">
            <v>1242440</v>
          </cell>
          <cell r="AG52">
            <v>29904</v>
          </cell>
          <cell r="AH52">
            <v>9455</v>
          </cell>
          <cell r="AI52">
            <v>281233</v>
          </cell>
          <cell r="AJ52">
            <v>527685</v>
          </cell>
          <cell r="AK52">
            <v>9493297</v>
          </cell>
          <cell r="AL52">
            <v>496136</v>
          </cell>
          <cell r="AM52">
            <v>0</v>
          </cell>
          <cell r="AN52">
            <v>0</v>
          </cell>
          <cell r="AO52">
            <v>903668</v>
          </cell>
          <cell r="AP52">
            <v>0</v>
          </cell>
          <cell r="AQ52">
            <v>163710342</v>
          </cell>
          <cell r="BV52">
            <v>1331593</v>
          </cell>
          <cell r="BW52">
            <v>0</v>
          </cell>
          <cell r="BX52">
            <v>822415</v>
          </cell>
          <cell r="BY52">
            <v>247708</v>
          </cell>
          <cell r="BZ52">
            <v>168604</v>
          </cell>
          <cell r="CM52">
            <v>22493361</v>
          </cell>
          <cell r="CO52">
            <v>20000</v>
          </cell>
          <cell r="CP52">
            <v>0</v>
          </cell>
          <cell r="CQ52">
            <v>0</v>
          </cell>
          <cell r="CR52">
            <v>0</v>
          </cell>
          <cell r="CS52">
            <v>0</v>
          </cell>
          <cell r="CT52">
            <v>0</v>
          </cell>
          <cell r="CV52">
            <v>0</v>
          </cell>
          <cell r="CW52">
            <v>10778000</v>
          </cell>
        </row>
        <row r="53">
          <cell r="A53">
            <v>342</v>
          </cell>
          <cell r="B53">
            <v>40102988</v>
          </cell>
          <cell r="C53">
            <v>1177201</v>
          </cell>
          <cell r="D53">
            <v>4090924</v>
          </cell>
          <cell r="E53">
            <v>2238218</v>
          </cell>
          <cell r="F53">
            <v>1931779</v>
          </cell>
          <cell r="G53">
            <v>0</v>
          </cell>
          <cell r="H53">
            <v>0</v>
          </cell>
          <cell r="I53">
            <v>569277</v>
          </cell>
          <cell r="J53">
            <v>36426</v>
          </cell>
          <cell r="K53">
            <v>0</v>
          </cell>
          <cell r="L53">
            <v>0</v>
          </cell>
          <cell r="M53">
            <v>0</v>
          </cell>
          <cell r="N53">
            <v>75912</v>
          </cell>
          <cell r="O53">
            <v>0</v>
          </cell>
          <cell r="P53">
            <v>636176</v>
          </cell>
          <cell r="Q53">
            <v>21405</v>
          </cell>
          <cell r="R53">
            <v>56717</v>
          </cell>
          <cell r="V53">
            <v>26679</v>
          </cell>
          <cell r="Y53">
            <v>0</v>
          </cell>
          <cell r="Z53">
            <v>0</v>
          </cell>
          <cell r="AA53">
            <v>4345</v>
          </cell>
          <cell r="AB53">
            <v>0</v>
          </cell>
          <cell r="AD53">
            <v>66783</v>
          </cell>
          <cell r="AE53">
            <v>35099</v>
          </cell>
          <cell r="AF53">
            <v>182894</v>
          </cell>
          <cell r="AG53">
            <v>37503</v>
          </cell>
          <cell r="AH53">
            <v>16507</v>
          </cell>
          <cell r="AI53">
            <v>0</v>
          </cell>
          <cell r="AJ53">
            <v>380040</v>
          </cell>
          <cell r="AK53">
            <v>150408</v>
          </cell>
          <cell r="AL53">
            <v>0</v>
          </cell>
          <cell r="AM53">
            <v>0</v>
          </cell>
          <cell r="AN53">
            <v>0</v>
          </cell>
          <cell r="AO53">
            <v>852150</v>
          </cell>
          <cell r="AP53">
            <v>0</v>
          </cell>
          <cell r="AQ53">
            <v>52689431</v>
          </cell>
          <cell r="BV53">
            <v>229843</v>
          </cell>
          <cell r="BW53">
            <v>0</v>
          </cell>
          <cell r="BX53">
            <v>402206</v>
          </cell>
          <cell r="BY53">
            <v>0</v>
          </cell>
          <cell r="BZ53">
            <v>0</v>
          </cell>
          <cell r="CM53">
            <v>4511519</v>
          </cell>
          <cell r="CO53">
            <v>0</v>
          </cell>
          <cell r="CP53">
            <v>0</v>
          </cell>
          <cell r="CQ53">
            <v>0</v>
          </cell>
          <cell r="CR53">
            <v>0</v>
          </cell>
          <cell r="CS53">
            <v>0</v>
          </cell>
          <cell r="CT53">
            <v>0</v>
          </cell>
          <cell r="CV53">
            <v>42690</v>
          </cell>
          <cell r="CW53">
            <v>4381788</v>
          </cell>
        </row>
        <row r="54">
          <cell r="A54">
            <v>343</v>
          </cell>
          <cell r="B54">
            <v>69607730</v>
          </cell>
          <cell r="C54">
            <v>2246471</v>
          </cell>
          <cell r="D54">
            <v>7657843</v>
          </cell>
          <cell r="E54">
            <v>2520278</v>
          </cell>
          <cell r="F54">
            <v>3456737</v>
          </cell>
          <cell r="G54">
            <v>0</v>
          </cell>
          <cell r="H54">
            <v>0</v>
          </cell>
          <cell r="I54">
            <v>23623</v>
          </cell>
          <cell r="J54">
            <v>222407</v>
          </cell>
          <cell r="K54">
            <v>63047</v>
          </cell>
          <cell r="L54">
            <v>419806</v>
          </cell>
          <cell r="M54">
            <v>15140</v>
          </cell>
          <cell r="N54">
            <v>26650</v>
          </cell>
          <cell r="O54">
            <v>0</v>
          </cell>
          <cell r="P54">
            <v>549881</v>
          </cell>
          <cell r="Q54">
            <v>769970</v>
          </cell>
          <cell r="R54">
            <v>440326</v>
          </cell>
          <cell r="V54">
            <v>10100</v>
          </cell>
          <cell r="Y54">
            <v>0</v>
          </cell>
          <cell r="Z54">
            <v>430640</v>
          </cell>
          <cell r="AA54">
            <v>0</v>
          </cell>
          <cell r="AB54">
            <v>0</v>
          </cell>
          <cell r="AD54">
            <v>4130</v>
          </cell>
          <cell r="AE54">
            <v>11030</v>
          </cell>
          <cell r="AF54">
            <v>618598</v>
          </cell>
          <cell r="AG54">
            <v>22650</v>
          </cell>
          <cell r="AH54">
            <v>11180</v>
          </cell>
          <cell r="AI54">
            <v>64400</v>
          </cell>
          <cell r="AJ54">
            <v>678974</v>
          </cell>
          <cell r="AK54">
            <v>44048</v>
          </cell>
          <cell r="AL54">
            <v>1525289</v>
          </cell>
          <cell r="AM54">
            <v>0</v>
          </cell>
          <cell r="AN54">
            <v>35758</v>
          </cell>
          <cell r="AO54">
            <v>366830</v>
          </cell>
          <cell r="AP54">
            <v>0</v>
          </cell>
          <cell r="AQ54">
            <v>91843536</v>
          </cell>
          <cell r="BV54">
            <v>180170</v>
          </cell>
          <cell r="BW54">
            <v>353030</v>
          </cell>
          <cell r="BX54">
            <v>0</v>
          </cell>
          <cell r="BY54">
            <v>0</v>
          </cell>
          <cell r="BZ54">
            <v>0</v>
          </cell>
          <cell r="CM54">
            <v>9588166</v>
          </cell>
          <cell r="CO54">
            <v>0</v>
          </cell>
          <cell r="CP54">
            <v>0</v>
          </cell>
          <cell r="CQ54">
            <v>0</v>
          </cell>
          <cell r="CR54">
            <v>0</v>
          </cell>
          <cell r="CS54">
            <v>0</v>
          </cell>
          <cell r="CT54">
            <v>0</v>
          </cell>
          <cell r="CV54">
            <v>0</v>
          </cell>
          <cell r="CW54">
            <v>3566239</v>
          </cell>
        </row>
        <row r="55">
          <cell r="A55">
            <v>344</v>
          </cell>
          <cell r="B55">
            <v>81245000</v>
          </cell>
          <cell r="C55">
            <v>2333400</v>
          </cell>
          <cell r="D55">
            <v>7439800</v>
          </cell>
          <cell r="E55">
            <v>4650000</v>
          </cell>
          <cell r="F55">
            <v>4087500</v>
          </cell>
          <cell r="G55">
            <v>10000</v>
          </cell>
          <cell r="H55">
            <v>0</v>
          </cell>
          <cell r="I55">
            <v>2080700</v>
          </cell>
          <cell r="J55">
            <v>0</v>
          </cell>
          <cell r="K55">
            <v>0</v>
          </cell>
          <cell r="L55">
            <v>90600</v>
          </cell>
          <cell r="M55">
            <v>0</v>
          </cell>
          <cell r="N55">
            <v>0</v>
          </cell>
          <cell r="O55">
            <v>0</v>
          </cell>
          <cell r="P55">
            <v>668700</v>
          </cell>
          <cell r="Q55">
            <v>10300</v>
          </cell>
          <cell r="R55">
            <v>2700</v>
          </cell>
          <cell r="V55">
            <v>5700</v>
          </cell>
          <cell r="Y55">
            <v>0</v>
          </cell>
          <cell r="Z55">
            <v>4000</v>
          </cell>
          <cell r="AA55">
            <v>0</v>
          </cell>
          <cell r="AB55">
            <v>0</v>
          </cell>
          <cell r="AD55">
            <v>311800</v>
          </cell>
          <cell r="AE55">
            <v>20200</v>
          </cell>
          <cell r="AF55">
            <v>40000</v>
          </cell>
          <cell r="AG55">
            <v>52500</v>
          </cell>
          <cell r="AH55">
            <v>0</v>
          </cell>
          <cell r="AI55">
            <v>355100</v>
          </cell>
          <cell r="AJ55">
            <v>855300</v>
          </cell>
          <cell r="AK55">
            <v>0</v>
          </cell>
          <cell r="AL55">
            <v>359600</v>
          </cell>
          <cell r="AM55">
            <v>0</v>
          </cell>
          <cell r="AN55">
            <v>125800</v>
          </cell>
          <cell r="AO55">
            <v>1499000</v>
          </cell>
          <cell r="AP55">
            <v>0</v>
          </cell>
          <cell r="AQ55">
            <v>106247700</v>
          </cell>
          <cell r="BV55">
            <v>63000</v>
          </cell>
          <cell r="BW55">
            <v>239200</v>
          </cell>
          <cell r="BX55">
            <v>567300</v>
          </cell>
          <cell r="BY55">
            <v>68000</v>
          </cell>
          <cell r="BZ55">
            <v>81700</v>
          </cell>
          <cell r="CM55">
            <v>14997500</v>
          </cell>
          <cell r="CO55">
            <v>75000</v>
          </cell>
          <cell r="CP55">
            <v>0</v>
          </cell>
          <cell r="CQ55">
            <v>0</v>
          </cell>
          <cell r="CR55">
            <v>0</v>
          </cell>
          <cell r="CS55">
            <v>0</v>
          </cell>
          <cell r="CT55">
            <v>0</v>
          </cell>
          <cell r="CV55">
            <v>0</v>
          </cell>
          <cell r="CW55">
            <v>8292000</v>
          </cell>
        </row>
        <row r="56">
          <cell r="A56">
            <v>350</v>
          </cell>
          <cell r="B56">
            <v>66083006</v>
          </cell>
          <cell r="C56">
            <v>1746275</v>
          </cell>
          <cell r="D56">
            <v>6899774</v>
          </cell>
          <cell r="E56">
            <v>987381</v>
          </cell>
          <cell r="F56">
            <v>2838674</v>
          </cell>
          <cell r="G56">
            <v>0</v>
          </cell>
          <cell r="H56">
            <v>0</v>
          </cell>
          <cell r="I56">
            <v>425801</v>
          </cell>
          <cell r="J56">
            <v>13427</v>
          </cell>
          <cell r="K56">
            <v>484907</v>
          </cell>
          <cell r="L56">
            <v>1785</v>
          </cell>
          <cell r="M56">
            <v>132434</v>
          </cell>
          <cell r="N56">
            <v>-231220</v>
          </cell>
          <cell r="O56">
            <v>0</v>
          </cell>
          <cell r="P56">
            <v>1454572</v>
          </cell>
          <cell r="Q56">
            <v>620550</v>
          </cell>
          <cell r="R56">
            <v>238974</v>
          </cell>
          <cell r="V56">
            <v>19835</v>
          </cell>
          <cell r="Y56">
            <v>5500</v>
          </cell>
          <cell r="Z56">
            <v>417785</v>
          </cell>
          <cell r="AA56">
            <v>0</v>
          </cell>
          <cell r="AB56">
            <v>3300</v>
          </cell>
          <cell r="AD56">
            <v>77729</v>
          </cell>
          <cell r="AE56">
            <v>32906</v>
          </cell>
          <cell r="AF56">
            <v>62590</v>
          </cell>
          <cell r="AG56">
            <v>25293</v>
          </cell>
          <cell r="AH56">
            <v>6918</v>
          </cell>
          <cell r="AI56">
            <v>244670</v>
          </cell>
          <cell r="AJ56">
            <v>663791</v>
          </cell>
          <cell r="AK56">
            <v>0</v>
          </cell>
          <cell r="AL56">
            <v>0</v>
          </cell>
          <cell r="AM56">
            <v>0</v>
          </cell>
          <cell r="AN56">
            <v>223456</v>
          </cell>
          <cell r="AO56">
            <v>2211067</v>
          </cell>
          <cell r="AP56">
            <v>0</v>
          </cell>
          <cell r="AQ56">
            <v>85691180</v>
          </cell>
          <cell r="BV56">
            <v>79828</v>
          </cell>
          <cell r="BW56">
            <v>816199</v>
          </cell>
          <cell r="BX56">
            <v>90689</v>
          </cell>
          <cell r="BY56">
            <v>0</v>
          </cell>
          <cell r="BZ56">
            <v>0</v>
          </cell>
          <cell r="CM56">
            <v>7101623</v>
          </cell>
          <cell r="CO56">
            <v>0</v>
          </cell>
          <cell r="CP56">
            <v>0</v>
          </cell>
          <cell r="CQ56">
            <v>1538</v>
          </cell>
          <cell r="CR56">
            <v>0</v>
          </cell>
          <cell r="CS56">
            <v>0</v>
          </cell>
          <cell r="CT56">
            <v>0</v>
          </cell>
          <cell r="CV56">
            <v>0</v>
          </cell>
          <cell r="CW56">
            <v>5151642</v>
          </cell>
        </row>
        <row r="57">
          <cell r="A57">
            <v>351</v>
          </cell>
          <cell r="B57">
            <v>38239851.270000003</v>
          </cell>
          <cell r="C57">
            <v>1441947</v>
          </cell>
          <cell r="D57">
            <v>2271378</v>
          </cell>
          <cell r="E57">
            <v>781419</v>
          </cell>
          <cell r="F57">
            <v>1741717</v>
          </cell>
          <cell r="G57">
            <v>0</v>
          </cell>
          <cell r="H57">
            <v>0</v>
          </cell>
          <cell r="I57">
            <v>17000</v>
          </cell>
          <cell r="J57">
            <v>0</v>
          </cell>
          <cell r="K57">
            <v>0</v>
          </cell>
          <cell r="L57">
            <v>94900</v>
          </cell>
          <cell r="M57">
            <v>91800</v>
          </cell>
          <cell r="N57">
            <v>119945</v>
          </cell>
          <cell r="O57">
            <v>0</v>
          </cell>
          <cell r="P57">
            <v>1727100</v>
          </cell>
          <cell r="Q57">
            <v>37650</v>
          </cell>
          <cell r="R57">
            <v>78700</v>
          </cell>
          <cell r="V57">
            <v>0</v>
          </cell>
          <cell r="Y57">
            <v>13600</v>
          </cell>
          <cell r="Z57">
            <v>0</v>
          </cell>
          <cell r="AA57">
            <v>0</v>
          </cell>
          <cell r="AB57">
            <v>0</v>
          </cell>
          <cell r="AD57">
            <v>47500</v>
          </cell>
          <cell r="AE57">
            <v>0</v>
          </cell>
          <cell r="AF57">
            <v>268876</v>
          </cell>
          <cell r="AG57">
            <v>0</v>
          </cell>
          <cell r="AH57">
            <v>2000</v>
          </cell>
          <cell r="AI57">
            <v>143300</v>
          </cell>
          <cell r="AJ57">
            <v>1062913</v>
          </cell>
          <cell r="AK57">
            <v>0</v>
          </cell>
          <cell r="AL57">
            <v>50581</v>
          </cell>
          <cell r="AM57">
            <v>0</v>
          </cell>
          <cell r="AN57">
            <v>0</v>
          </cell>
          <cell r="AO57">
            <v>0</v>
          </cell>
          <cell r="AP57">
            <v>0</v>
          </cell>
          <cell r="AQ57">
            <v>48232177.270000003</v>
          </cell>
          <cell r="BV57">
            <v>0</v>
          </cell>
          <cell r="BW57">
            <v>182700</v>
          </cell>
          <cell r="BX57">
            <v>117726</v>
          </cell>
          <cell r="BY57">
            <v>25900</v>
          </cell>
          <cell r="BZ57">
            <v>76000</v>
          </cell>
          <cell r="CM57">
            <v>0</v>
          </cell>
          <cell r="CO57">
            <v>0</v>
          </cell>
          <cell r="CP57">
            <v>0</v>
          </cell>
          <cell r="CQ57">
            <v>0</v>
          </cell>
          <cell r="CR57">
            <v>0</v>
          </cell>
          <cell r="CS57">
            <v>0</v>
          </cell>
          <cell r="CT57">
            <v>0</v>
          </cell>
          <cell r="CV57">
            <v>0</v>
          </cell>
          <cell r="CW57">
            <v>4695692</v>
          </cell>
        </row>
        <row r="58">
          <cell r="A58">
            <v>352</v>
          </cell>
          <cell r="B58">
            <v>83808384</v>
          </cell>
          <cell r="C58">
            <v>2326623</v>
          </cell>
          <cell r="D58">
            <v>11816889</v>
          </cell>
          <cell r="E58">
            <v>3987577</v>
          </cell>
          <cell r="F58">
            <v>2443757</v>
          </cell>
          <cell r="G58">
            <v>0</v>
          </cell>
          <cell r="H58">
            <v>0</v>
          </cell>
          <cell r="I58">
            <v>1325054</v>
          </cell>
          <cell r="J58">
            <v>897741</v>
          </cell>
          <cell r="K58">
            <v>0</v>
          </cell>
          <cell r="L58">
            <v>0</v>
          </cell>
          <cell r="M58">
            <v>572580</v>
          </cell>
          <cell r="N58">
            <v>0</v>
          </cell>
          <cell r="O58">
            <v>0</v>
          </cell>
          <cell r="P58">
            <v>493699</v>
          </cell>
          <cell r="Q58">
            <v>898452</v>
          </cell>
          <cell r="R58">
            <v>420118</v>
          </cell>
          <cell r="V58">
            <v>0</v>
          </cell>
          <cell r="Y58">
            <v>0</v>
          </cell>
          <cell r="Z58">
            <v>31104</v>
          </cell>
          <cell r="AA58">
            <v>0</v>
          </cell>
          <cell r="AB58">
            <v>0</v>
          </cell>
          <cell r="AD58">
            <v>425441</v>
          </cell>
          <cell r="AE58">
            <v>34598</v>
          </cell>
          <cell r="AF58">
            <v>101530</v>
          </cell>
          <cell r="AG58">
            <v>0</v>
          </cell>
          <cell r="AH58">
            <v>5451</v>
          </cell>
          <cell r="AI58">
            <v>95463</v>
          </cell>
          <cell r="AJ58">
            <v>1786116</v>
          </cell>
          <cell r="AK58">
            <v>0</v>
          </cell>
          <cell r="AL58">
            <v>785926</v>
          </cell>
          <cell r="AM58">
            <v>0</v>
          </cell>
          <cell r="AN58">
            <v>333240</v>
          </cell>
          <cell r="AO58">
            <v>813232</v>
          </cell>
          <cell r="AP58">
            <v>0</v>
          </cell>
          <cell r="AQ58">
            <v>113402975</v>
          </cell>
          <cell r="BV58">
            <v>521178</v>
          </cell>
          <cell r="BW58">
            <v>390992</v>
          </cell>
          <cell r="BX58">
            <v>0</v>
          </cell>
          <cell r="BY58">
            <v>337720</v>
          </cell>
          <cell r="BZ58">
            <v>0</v>
          </cell>
          <cell r="CM58">
            <v>4055838</v>
          </cell>
          <cell r="CO58">
            <v>0</v>
          </cell>
          <cell r="CP58">
            <v>0</v>
          </cell>
          <cell r="CQ58">
            <v>0</v>
          </cell>
          <cell r="CR58">
            <v>0</v>
          </cell>
          <cell r="CS58">
            <v>0</v>
          </cell>
          <cell r="CT58">
            <v>0</v>
          </cell>
          <cell r="CV58">
            <v>0</v>
          </cell>
          <cell r="CW58">
            <v>20824000</v>
          </cell>
        </row>
        <row r="59">
          <cell r="A59">
            <v>353</v>
          </cell>
          <cell r="B59">
            <v>56176303</v>
          </cell>
          <cell r="C59">
            <v>1628558</v>
          </cell>
          <cell r="D59">
            <v>6645062</v>
          </cell>
          <cell r="E59">
            <v>2483131</v>
          </cell>
          <cell r="F59">
            <v>2558799</v>
          </cell>
          <cell r="G59">
            <v>0</v>
          </cell>
          <cell r="H59">
            <v>46460</v>
          </cell>
          <cell r="I59">
            <v>731200</v>
          </cell>
          <cell r="J59">
            <v>76877</v>
          </cell>
          <cell r="K59">
            <v>145931</v>
          </cell>
          <cell r="L59">
            <v>198550</v>
          </cell>
          <cell r="M59">
            <v>51171</v>
          </cell>
          <cell r="N59">
            <v>0</v>
          </cell>
          <cell r="O59">
            <v>0</v>
          </cell>
          <cell r="P59">
            <v>1016890</v>
          </cell>
          <cell r="Q59">
            <v>1069739</v>
          </cell>
          <cell r="R59">
            <v>160746</v>
          </cell>
          <cell r="V59">
            <v>2134</v>
          </cell>
          <cell r="Y59">
            <v>0</v>
          </cell>
          <cell r="Z59">
            <v>181211</v>
          </cell>
          <cell r="AA59">
            <v>19709</v>
          </cell>
          <cell r="AB59">
            <v>4128</v>
          </cell>
          <cell r="AD59">
            <v>123873</v>
          </cell>
          <cell r="AE59">
            <v>14548</v>
          </cell>
          <cell r="AF59">
            <v>63531</v>
          </cell>
          <cell r="AG59">
            <v>12448</v>
          </cell>
          <cell r="AH59">
            <v>3482</v>
          </cell>
          <cell r="AI59">
            <v>95793</v>
          </cell>
          <cell r="AJ59">
            <v>842580</v>
          </cell>
          <cell r="AK59">
            <v>61990</v>
          </cell>
          <cell r="AL59">
            <v>188601</v>
          </cell>
          <cell r="AM59">
            <v>0</v>
          </cell>
          <cell r="AN59">
            <v>99600</v>
          </cell>
          <cell r="AO59">
            <v>1034512</v>
          </cell>
          <cell r="AP59">
            <v>0</v>
          </cell>
          <cell r="AQ59">
            <v>75737557</v>
          </cell>
          <cell r="BV59">
            <v>7276</v>
          </cell>
          <cell r="BW59">
            <v>178092</v>
          </cell>
          <cell r="BX59">
            <v>137774</v>
          </cell>
          <cell r="BY59">
            <v>66507</v>
          </cell>
          <cell r="BZ59">
            <v>0</v>
          </cell>
          <cell r="CM59">
            <v>3349915</v>
          </cell>
          <cell r="CO59">
            <v>0</v>
          </cell>
          <cell r="CP59">
            <v>0</v>
          </cell>
          <cell r="CQ59">
            <v>0</v>
          </cell>
          <cell r="CR59">
            <v>0</v>
          </cell>
          <cell r="CS59">
            <v>0</v>
          </cell>
          <cell r="CT59">
            <v>0</v>
          </cell>
          <cell r="CV59">
            <v>0</v>
          </cell>
          <cell r="CW59">
            <v>4021252</v>
          </cell>
        </row>
        <row r="60">
          <cell r="A60">
            <v>354</v>
          </cell>
          <cell r="B60">
            <v>49079602</v>
          </cell>
          <cell r="C60">
            <v>1427354</v>
          </cell>
          <cell r="D60">
            <v>5460477</v>
          </cell>
          <cell r="E60">
            <v>2203925</v>
          </cell>
          <cell r="F60">
            <v>1953205</v>
          </cell>
          <cell r="G60">
            <v>0</v>
          </cell>
          <cell r="H60">
            <v>0</v>
          </cell>
          <cell r="I60">
            <v>146327</v>
          </cell>
          <cell r="J60">
            <v>41905</v>
          </cell>
          <cell r="K60">
            <v>441739</v>
          </cell>
          <cell r="L60">
            <v>80194</v>
          </cell>
          <cell r="M60">
            <v>28737</v>
          </cell>
          <cell r="N60">
            <v>0</v>
          </cell>
          <cell r="O60">
            <v>0</v>
          </cell>
          <cell r="P60">
            <v>1267323</v>
          </cell>
          <cell r="Q60">
            <v>90117</v>
          </cell>
          <cell r="R60">
            <v>41452</v>
          </cell>
          <cell r="V60">
            <v>48886</v>
          </cell>
          <cell r="Y60">
            <v>0</v>
          </cell>
          <cell r="Z60">
            <v>392104</v>
          </cell>
          <cell r="AA60">
            <v>0</v>
          </cell>
          <cell r="AB60">
            <v>0</v>
          </cell>
          <cell r="AD60">
            <v>70491</v>
          </cell>
          <cell r="AE60">
            <v>81808</v>
          </cell>
          <cell r="AF60">
            <v>203016</v>
          </cell>
          <cell r="AG60">
            <v>0</v>
          </cell>
          <cell r="AH60">
            <v>7865</v>
          </cell>
          <cell r="AI60">
            <v>195874</v>
          </cell>
          <cell r="AJ60">
            <v>679245</v>
          </cell>
          <cell r="AK60">
            <v>362000</v>
          </cell>
          <cell r="AL60">
            <v>225888</v>
          </cell>
          <cell r="AM60">
            <v>0</v>
          </cell>
          <cell r="AN60">
            <v>94709</v>
          </cell>
          <cell r="AO60">
            <v>613331</v>
          </cell>
          <cell r="AP60">
            <v>0</v>
          </cell>
          <cell r="AQ60">
            <v>65237574</v>
          </cell>
          <cell r="BV60">
            <v>212185</v>
          </cell>
          <cell r="BW60">
            <v>125670</v>
          </cell>
          <cell r="BX60">
            <v>269628</v>
          </cell>
          <cell r="BY60">
            <v>103603</v>
          </cell>
          <cell r="BZ60">
            <v>0</v>
          </cell>
          <cell r="CM60">
            <v>3204429</v>
          </cell>
          <cell r="CO60">
            <v>71643</v>
          </cell>
          <cell r="CP60">
            <v>0</v>
          </cell>
          <cell r="CQ60">
            <v>0</v>
          </cell>
          <cell r="CR60">
            <v>0</v>
          </cell>
          <cell r="CS60">
            <v>0</v>
          </cell>
          <cell r="CT60">
            <v>0</v>
          </cell>
          <cell r="CV60">
            <v>0</v>
          </cell>
          <cell r="CW60">
            <v>4021000</v>
          </cell>
        </row>
        <row r="61">
          <cell r="A61">
            <v>355</v>
          </cell>
          <cell r="B61">
            <v>39648571</v>
          </cell>
          <cell r="C61">
            <v>1436200</v>
          </cell>
          <cell r="D61">
            <v>4186743</v>
          </cell>
          <cell r="E61">
            <v>2106045</v>
          </cell>
          <cell r="F61">
            <v>1783229</v>
          </cell>
          <cell r="G61">
            <v>0</v>
          </cell>
          <cell r="H61">
            <v>301896</v>
          </cell>
          <cell r="I61">
            <v>138645</v>
          </cell>
          <cell r="J61">
            <v>74038</v>
          </cell>
          <cell r="K61">
            <v>779814</v>
          </cell>
          <cell r="L61">
            <v>128895</v>
          </cell>
          <cell r="M61">
            <v>19983</v>
          </cell>
          <cell r="N61">
            <v>0</v>
          </cell>
          <cell r="O61">
            <v>0</v>
          </cell>
          <cell r="P61">
            <v>2395095</v>
          </cell>
          <cell r="Q61">
            <v>129366</v>
          </cell>
          <cell r="R61">
            <v>331352</v>
          </cell>
          <cell r="V61">
            <v>0</v>
          </cell>
          <cell r="Y61">
            <v>0</v>
          </cell>
          <cell r="Z61">
            <v>0</v>
          </cell>
          <cell r="AA61">
            <v>0</v>
          </cell>
          <cell r="AB61">
            <v>22198</v>
          </cell>
          <cell r="AD61">
            <v>52380</v>
          </cell>
          <cell r="AE61">
            <v>0</v>
          </cell>
          <cell r="AF61">
            <v>124772</v>
          </cell>
          <cell r="AG61">
            <v>25179</v>
          </cell>
          <cell r="AH61">
            <v>9235</v>
          </cell>
          <cell r="AI61">
            <v>159486</v>
          </cell>
          <cell r="AJ61">
            <v>1760294</v>
          </cell>
          <cell r="AK61">
            <v>0</v>
          </cell>
          <cell r="AL61">
            <v>0</v>
          </cell>
          <cell r="AM61">
            <v>0</v>
          </cell>
          <cell r="AN61">
            <v>71807</v>
          </cell>
          <cell r="AO61">
            <v>394382</v>
          </cell>
          <cell r="AP61">
            <v>0</v>
          </cell>
          <cell r="AQ61">
            <v>56079605</v>
          </cell>
          <cell r="BV61">
            <v>5157</v>
          </cell>
          <cell r="BW61">
            <v>106105</v>
          </cell>
          <cell r="BX61">
            <v>2523</v>
          </cell>
          <cell r="BY61">
            <v>197670</v>
          </cell>
          <cell r="BZ61">
            <v>0</v>
          </cell>
          <cell r="CM61">
            <v>0</v>
          </cell>
          <cell r="CO61">
            <v>0</v>
          </cell>
          <cell r="CP61">
            <v>0</v>
          </cell>
          <cell r="CQ61">
            <v>0</v>
          </cell>
          <cell r="CR61">
            <v>0</v>
          </cell>
          <cell r="CS61">
            <v>0</v>
          </cell>
          <cell r="CT61">
            <v>0</v>
          </cell>
          <cell r="CV61">
            <v>0</v>
          </cell>
          <cell r="CW61">
            <v>5107437</v>
          </cell>
        </row>
        <row r="62">
          <cell r="A62">
            <v>356</v>
          </cell>
          <cell r="B62">
            <v>50842682.409999996</v>
          </cell>
          <cell r="C62">
            <v>1517887</v>
          </cell>
          <cell r="D62">
            <v>2999049.46</v>
          </cell>
          <cell r="E62">
            <v>457530</v>
          </cell>
          <cell r="F62">
            <v>2396196</v>
          </cell>
          <cell r="G62">
            <v>0</v>
          </cell>
          <cell r="H62">
            <v>0</v>
          </cell>
          <cell r="I62">
            <v>653137</v>
          </cell>
          <cell r="J62">
            <v>0</v>
          </cell>
          <cell r="K62">
            <v>1377658</v>
          </cell>
          <cell r="L62">
            <v>180633</v>
          </cell>
          <cell r="M62">
            <v>292059</v>
          </cell>
          <cell r="N62">
            <v>382444</v>
          </cell>
          <cell r="O62">
            <v>0</v>
          </cell>
          <cell r="P62">
            <v>2178144</v>
          </cell>
          <cell r="Q62">
            <v>159485</v>
          </cell>
          <cell r="R62">
            <v>20438</v>
          </cell>
          <cell r="V62">
            <v>22633</v>
          </cell>
          <cell r="Y62">
            <v>0</v>
          </cell>
          <cell r="Z62">
            <v>0</v>
          </cell>
          <cell r="AA62">
            <v>0</v>
          </cell>
          <cell r="AB62">
            <v>0</v>
          </cell>
          <cell r="AD62">
            <v>289028</v>
          </cell>
          <cell r="AE62">
            <v>7447</v>
          </cell>
          <cell r="AF62">
            <v>398960</v>
          </cell>
          <cell r="AG62">
            <v>48640</v>
          </cell>
          <cell r="AH62">
            <v>2082</v>
          </cell>
          <cell r="AI62">
            <v>246421</v>
          </cell>
          <cell r="AJ62">
            <v>1596671</v>
          </cell>
          <cell r="AK62">
            <v>0</v>
          </cell>
          <cell r="AL62">
            <v>200493</v>
          </cell>
          <cell r="AM62">
            <v>0</v>
          </cell>
          <cell r="AN62">
            <v>339867</v>
          </cell>
          <cell r="AO62">
            <v>1327056</v>
          </cell>
          <cell r="AP62">
            <v>0</v>
          </cell>
          <cell r="AQ62">
            <v>67936640.870000005</v>
          </cell>
          <cell r="BV62">
            <v>41667</v>
          </cell>
          <cell r="BW62">
            <v>141579</v>
          </cell>
          <cell r="BX62">
            <v>0</v>
          </cell>
          <cell r="BY62">
            <v>0</v>
          </cell>
          <cell r="BZ62">
            <v>0</v>
          </cell>
          <cell r="CM62">
            <v>0</v>
          </cell>
          <cell r="CO62">
            <v>0</v>
          </cell>
          <cell r="CP62">
            <v>0</v>
          </cell>
          <cell r="CQ62">
            <v>0</v>
          </cell>
          <cell r="CR62">
            <v>0</v>
          </cell>
          <cell r="CS62">
            <v>0</v>
          </cell>
          <cell r="CT62">
            <v>0</v>
          </cell>
          <cell r="CV62">
            <v>0</v>
          </cell>
          <cell r="CW62">
            <v>1894215</v>
          </cell>
        </row>
        <row r="63">
          <cell r="A63">
            <v>357</v>
          </cell>
          <cell r="B63">
            <v>49607860.100000001</v>
          </cell>
          <cell r="C63">
            <v>1827930</v>
          </cell>
          <cell r="D63">
            <v>4270850</v>
          </cell>
          <cell r="E63">
            <v>445860</v>
          </cell>
          <cell r="F63">
            <v>2048320</v>
          </cell>
          <cell r="G63">
            <v>0</v>
          </cell>
          <cell r="H63">
            <v>240000</v>
          </cell>
          <cell r="I63">
            <v>0</v>
          </cell>
          <cell r="J63">
            <v>0</v>
          </cell>
          <cell r="K63">
            <v>0</v>
          </cell>
          <cell r="L63">
            <v>450000</v>
          </cell>
          <cell r="M63">
            <v>0</v>
          </cell>
          <cell r="N63">
            <v>0</v>
          </cell>
          <cell r="O63">
            <v>0</v>
          </cell>
          <cell r="P63">
            <v>804380</v>
          </cell>
          <cell r="Q63">
            <v>162000</v>
          </cell>
          <cell r="R63">
            <v>467480</v>
          </cell>
          <cell r="V63">
            <v>7000</v>
          </cell>
          <cell r="Y63">
            <v>0</v>
          </cell>
          <cell r="Z63">
            <v>375000</v>
          </cell>
          <cell r="AA63">
            <v>0</v>
          </cell>
          <cell r="AB63">
            <v>13500</v>
          </cell>
          <cell r="AD63">
            <v>60000</v>
          </cell>
          <cell r="AE63">
            <v>17000</v>
          </cell>
          <cell r="AF63">
            <v>250000</v>
          </cell>
          <cell r="AG63">
            <v>60000</v>
          </cell>
          <cell r="AH63">
            <v>1800</v>
          </cell>
          <cell r="AI63">
            <v>370000</v>
          </cell>
          <cell r="AJ63">
            <v>2000000</v>
          </cell>
          <cell r="AK63">
            <v>0</v>
          </cell>
          <cell r="AL63">
            <v>59330</v>
          </cell>
          <cell r="AM63">
            <v>0</v>
          </cell>
          <cell r="AN63">
            <v>120000</v>
          </cell>
          <cell r="AO63">
            <v>1693350</v>
          </cell>
          <cell r="AP63">
            <v>0</v>
          </cell>
          <cell r="AQ63">
            <v>65351660.100000001</v>
          </cell>
          <cell r="BV63">
            <v>165000</v>
          </cell>
          <cell r="BW63">
            <v>221390</v>
          </cell>
          <cell r="BX63">
            <v>0</v>
          </cell>
          <cell r="BY63">
            <v>0</v>
          </cell>
          <cell r="BZ63">
            <v>0</v>
          </cell>
          <cell r="CM63">
            <v>1419144</v>
          </cell>
          <cell r="CO63">
            <v>0</v>
          </cell>
          <cell r="CP63">
            <v>0</v>
          </cell>
          <cell r="CQ63">
            <v>0</v>
          </cell>
          <cell r="CR63">
            <v>0</v>
          </cell>
          <cell r="CS63">
            <v>0</v>
          </cell>
          <cell r="CT63">
            <v>0</v>
          </cell>
          <cell r="CV63">
            <v>0</v>
          </cell>
          <cell r="CW63">
            <v>4132000</v>
          </cell>
        </row>
        <row r="64">
          <cell r="A64">
            <v>358</v>
          </cell>
          <cell r="B64">
            <v>52333250</v>
          </cell>
          <cell r="C64">
            <v>1820243</v>
          </cell>
          <cell r="D64">
            <v>3761436</v>
          </cell>
          <cell r="E64">
            <v>300819</v>
          </cell>
          <cell r="F64">
            <v>2538781</v>
          </cell>
          <cell r="G64">
            <v>0</v>
          </cell>
          <cell r="H64">
            <v>0</v>
          </cell>
          <cell r="I64">
            <v>864790</v>
          </cell>
          <cell r="J64">
            <v>280638</v>
          </cell>
          <cell r="K64">
            <v>496318</v>
          </cell>
          <cell r="L64">
            <v>0</v>
          </cell>
          <cell r="M64">
            <v>0</v>
          </cell>
          <cell r="N64">
            <v>0</v>
          </cell>
          <cell r="O64">
            <v>0</v>
          </cell>
          <cell r="P64">
            <v>452655</v>
          </cell>
          <cell r="Q64">
            <v>592792</v>
          </cell>
          <cell r="R64">
            <v>0</v>
          </cell>
          <cell r="V64">
            <v>7652</v>
          </cell>
          <cell r="Y64">
            <v>62855</v>
          </cell>
          <cell r="Z64">
            <v>0</v>
          </cell>
          <cell r="AA64">
            <v>0</v>
          </cell>
          <cell r="AB64">
            <v>0</v>
          </cell>
          <cell r="AD64">
            <v>201381</v>
          </cell>
          <cell r="AE64">
            <v>9261</v>
          </cell>
          <cell r="AF64">
            <v>166741</v>
          </cell>
          <cell r="AG64">
            <v>28765</v>
          </cell>
          <cell r="AH64">
            <v>151</v>
          </cell>
          <cell r="AI64">
            <v>13893</v>
          </cell>
          <cell r="AJ64">
            <v>1358132</v>
          </cell>
          <cell r="AK64">
            <v>1635492</v>
          </cell>
          <cell r="AL64">
            <v>48971</v>
          </cell>
          <cell r="AM64">
            <v>0</v>
          </cell>
          <cell r="AN64">
            <v>128050</v>
          </cell>
          <cell r="AO64">
            <v>0</v>
          </cell>
          <cell r="AP64">
            <v>0</v>
          </cell>
          <cell r="AQ64">
            <v>67103066</v>
          </cell>
          <cell r="BV64">
            <v>0</v>
          </cell>
          <cell r="BW64">
            <v>87731</v>
          </cell>
          <cell r="BX64">
            <v>286459</v>
          </cell>
          <cell r="BY64">
            <v>30045</v>
          </cell>
          <cell r="BZ64">
            <v>0</v>
          </cell>
          <cell r="CM64">
            <v>7531864</v>
          </cell>
          <cell r="CO64">
            <v>0</v>
          </cell>
          <cell r="CP64">
            <v>0</v>
          </cell>
          <cell r="CQ64">
            <v>0</v>
          </cell>
          <cell r="CR64">
            <v>0</v>
          </cell>
          <cell r="CS64">
            <v>0</v>
          </cell>
          <cell r="CT64">
            <v>0</v>
          </cell>
          <cell r="CV64">
            <v>0</v>
          </cell>
          <cell r="CW64">
            <v>8381213</v>
          </cell>
        </row>
        <row r="65">
          <cell r="A65">
            <v>359</v>
          </cell>
          <cell r="B65">
            <v>71000647</v>
          </cell>
          <cell r="C65">
            <v>2187204</v>
          </cell>
          <cell r="D65">
            <v>7000722</v>
          </cell>
          <cell r="E65">
            <v>645364</v>
          </cell>
          <cell r="F65">
            <v>3414114</v>
          </cell>
          <cell r="G65">
            <v>0</v>
          </cell>
          <cell r="H65">
            <v>0</v>
          </cell>
          <cell r="I65">
            <v>23019</v>
          </cell>
          <cell r="J65">
            <v>0</v>
          </cell>
          <cell r="K65">
            <v>557454</v>
          </cell>
          <cell r="L65">
            <v>75078</v>
          </cell>
          <cell r="M65">
            <v>0</v>
          </cell>
          <cell r="N65">
            <v>0</v>
          </cell>
          <cell r="O65">
            <v>0</v>
          </cell>
          <cell r="P65">
            <v>344836</v>
          </cell>
          <cell r="Q65">
            <v>248734</v>
          </cell>
          <cell r="R65">
            <v>782534</v>
          </cell>
          <cell r="V65">
            <v>11672</v>
          </cell>
          <cell r="Y65">
            <v>0</v>
          </cell>
          <cell r="Z65">
            <v>3268</v>
          </cell>
          <cell r="AA65">
            <v>0</v>
          </cell>
          <cell r="AB65">
            <v>17046</v>
          </cell>
          <cell r="AD65">
            <v>65343</v>
          </cell>
          <cell r="AE65">
            <v>30562</v>
          </cell>
          <cell r="AF65">
            <v>205756</v>
          </cell>
          <cell r="AG65">
            <v>28291</v>
          </cell>
          <cell r="AH65">
            <v>14103</v>
          </cell>
          <cell r="AI65">
            <v>103466</v>
          </cell>
          <cell r="AJ65">
            <v>1508533</v>
          </cell>
          <cell r="AK65">
            <v>360105</v>
          </cell>
          <cell r="AL65">
            <v>0</v>
          </cell>
          <cell r="AM65">
            <v>0</v>
          </cell>
          <cell r="AN65">
            <v>150396</v>
          </cell>
          <cell r="AO65">
            <v>0</v>
          </cell>
          <cell r="AP65">
            <v>0</v>
          </cell>
          <cell r="AQ65">
            <v>88778247</v>
          </cell>
          <cell r="BV65">
            <v>148423</v>
          </cell>
          <cell r="BW65">
            <v>0</v>
          </cell>
          <cell r="BX65">
            <v>240214</v>
          </cell>
          <cell r="BY65">
            <v>0</v>
          </cell>
          <cell r="BZ65">
            <v>0</v>
          </cell>
          <cell r="CM65">
            <v>2322217</v>
          </cell>
          <cell r="CO65">
            <v>0</v>
          </cell>
          <cell r="CP65">
            <v>0</v>
          </cell>
          <cell r="CQ65">
            <v>0</v>
          </cell>
          <cell r="CR65">
            <v>0</v>
          </cell>
          <cell r="CS65">
            <v>0</v>
          </cell>
          <cell r="CT65">
            <v>0</v>
          </cell>
          <cell r="CV65">
            <v>0</v>
          </cell>
          <cell r="CW65">
            <v>5044077</v>
          </cell>
        </row>
        <row r="66">
          <cell r="A66">
            <v>370</v>
          </cell>
          <cell r="B66">
            <v>43269017</v>
          </cell>
          <cell r="C66">
            <v>1457063</v>
          </cell>
          <cell r="D66">
            <v>5838315</v>
          </cell>
          <cell r="E66">
            <v>1950848</v>
          </cell>
          <cell r="F66">
            <v>1873194</v>
          </cell>
          <cell r="G66">
            <v>0</v>
          </cell>
          <cell r="H66">
            <v>0</v>
          </cell>
          <cell r="I66">
            <v>0</v>
          </cell>
          <cell r="J66">
            <v>0</v>
          </cell>
          <cell r="K66">
            <v>376703</v>
          </cell>
          <cell r="L66">
            <v>195522</v>
          </cell>
          <cell r="M66">
            <v>358102</v>
          </cell>
          <cell r="N66">
            <v>0</v>
          </cell>
          <cell r="O66">
            <v>0</v>
          </cell>
          <cell r="P66">
            <v>1360529</v>
          </cell>
          <cell r="Q66">
            <v>74760</v>
          </cell>
          <cell r="R66">
            <v>211736</v>
          </cell>
          <cell r="V66">
            <v>14171</v>
          </cell>
          <cell r="Y66">
            <v>0</v>
          </cell>
          <cell r="Z66">
            <v>0</v>
          </cell>
          <cell r="AA66">
            <v>0</v>
          </cell>
          <cell r="AB66">
            <v>0</v>
          </cell>
          <cell r="AD66">
            <v>85763</v>
          </cell>
          <cell r="AE66">
            <v>21000</v>
          </cell>
          <cell r="AF66">
            <v>0</v>
          </cell>
          <cell r="AG66">
            <v>41720</v>
          </cell>
          <cell r="AH66">
            <v>1291</v>
          </cell>
          <cell r="AI66">
            <v>77020</v>
          </cell>
          <cell r="AJ66">
            <v>294643</v>
          </cell>
          <cell r="AK66">
            <v>843660</v>
          </cell>
          <cell r="AL66">
            <v>1123772</v>
          </cell>
          <cell r="AM66">
            <v>0</v>
          </cell>
          <cell r="AN66">
            <v>59030</v>
          </cell>
          <cell r="AO66">
            <v>139776</v>
          </cell>
          <cell r="AP66">
            <v>0</v>
          </cell>
          <cell r="AQ66">
            <v>59667635</v>
          </cell>
          <cell r="BV66">
            <v>0</v>
          </cell>
          <cell r="BW66">
            <v>0</v>
          </cell>
          <cell r="BX66">
            <v>0</v>
          </cell>
          <cell r="BY66">
            <v>0</v>
          </cell>
          <cell r="BZ66">
            <v>0</v>
          </cell>
          <cell r="CM66">
            <v>993267</v>
          </cell>
          <cell r="CO66">
            <v>0</v>
          </cell>
          <cell r="CP66">
            <v>0</v>
          </cell>
          <cell r="CQ66">
            <v>0</v>
          </cell>
          <cell r="CR66">
            <v>0</v>
          </cell>
          <cell r="CS66">
            <v>0</v>
          </cell>
          <cell r="CT66">
            <v>0</v>
          </cell>
          <cell r="CV66">
            <v>0</v>
          </cell>
          <cell r="CW66">
            <v>825876</v>
          </cell>
        </row>
        <row r="67">
          <cell r="A67">
            <v>371</v>
          </cell>
          <cell r="B67">
            <v>72288216</v>
          </cell>
          <cell r="C67">
            <v>1789518</v>
          </cell>
          <cell r="D67">
            <v>7438620</v>
          </cell>
          <cell r="E67">
            <v>3105680</v>
          </cell>
          <cell r="F67">
            <v>4822587</v>
          </cell>
          <cell r="G67">
            <v>0</v>
          </cell>
          <cell r="H67">
            <v>0</v>
          </cell>
          <cell r="I67">
            <v>614480</v>
          </cell>
          <cell r="J67">
            <v>0</v>
          </cell>
          <cell r="K67">
            <v>0</v>
          </cell>
          <cell r="L67">
            <v>0</v>
          </cell>
          <cell r="M67">
            <v>36540</v>
          </cell>
          <cell r="N67">
            <v>0</v>
          </cell>
          <cell r="O67">
            <v>0</v>
          </cell>
          <cell r="P67">
            <v>2402220</v>
          </cell>
          <cell r="Q67">
            <v>1229950</v>
          </cell>
          <cell r="R67">
            <v>27090</v>
          </cell>
          <cell r="V67">
            <v>61900</v>
          </cell>
          <cell r="Y67">
            <v>0</v>
          </cell>
          <cell r="Z67">
            <v>16540</v>
          </cell>
          <cell r="AA67">
            <v>0</v>
          </cell>
          <cell r="AB67">
            <v>6700</v>
          </cell>
          <cell r="AD67">
            <v>168130</v>
          </cell>
          <cell r="AE67">
            <v>0</v>
          </cell>
          <cell r="AF67">
            <v>25210</v>
          </cell>
          <cell r="AG67">
            <v>20810</v>
          </cell>
          <cell r="AH67">
            <v>3350</v>
          </cell>
          <cell r="AI67">
            <v>295040</v>
          </cell>
          <cell r="AJ67">
            <v>241130</v>
          </cell>
          <cell r="AK67">
            <v>3343314</v>
          </cell>
          <cell r="AL67">
            <v>219150</v>
          </cell>
          <cell r="AM67">
            <v>0</v>
          </cell>
          <cell r="AN67">
            <v>204980</v>
          </cell>
          <cell r="AO67">
            <v>1291740</v>
          </cell>
          <cell r="AP67">
            <v>0</v>
          </cell>
          <cell r="AQ67">
            <v>99652895</v>
          </cell>
          <cell r="BV67">
            <v>37780</v>
          </cell>
          <cell r="BW67">
            <v>216453</v>
          </cell>
          <cell r="BX67">
            <v>863970</v>
          </cell>
          <cell r="BY67">
            <v>0</v>
          </cell>
          <cell r="BZ67">
            <v>309022</v>
          </cell>
          <cell r="CM67">
            <v>12465580</v>
          </cell>
          <cell r="CO67">
            <v>199260</v>
          </cell>
          <cell r="CP67">
            <v>0</v>
          </cell>
          <cell r="CQ67">
            <v>0</v>
          </cell>
          <cell r="CR67">
            <v>0</v>
          </cell>
          <cell r="CS67">
            <v>0</v>
          </cell>
          <cell r="CT67">
            <v>0</v>
          </cell>
          <cell r="CV67">
            <v>0</v>
          </cell>
          <cell r="CW67">
            <v>10955680</v>
          </cell>
        </row>
        <row r="68">
          <cell r="A68">
            <v>372</v>
          </cell>
          <cell r="B68">
            <v>68851843</v>
          </cell>
          <cell r="C68">
            <v>1790094</v>
          </cell>
          <cell r="D68">
            <v>7293696</v>
          </cell>
          <cell r="E68">
            <v>3411986</v>
          </cell>
          <cell r="F68">
            <v>0</v>
          </cell>
          <cell r="G68">
            <v>0</v>
          </cell>
          <cell r="H68">
            <v>0</v>
          </cell>
          <cell r="I68">
            <v>20376</v>
          </cell>
          <cell r="J68">
            <v>90951</v>
          </cell>
          <cell r="K68">
            <v>612180</v>
          </cell>
          <cell r="L68">
            <v>94001</v>
          </cell>
          <cell r="M68">
            <v>92436</v>
          </cell>
          <cell r="N68">
            <v>120545</v>
          </cell>
          <cell r="O68">
            <v>0</v>
          </cell>
          <cell r="P68">
            <v>1349890</v>
          </cell>
          <cell r="Q68">
            <v>1466365</v>
          </cell>
          <cell r="R68">
            <v>134745</v>
          </cell>
          <cell r="V68">
            <v>20150</v>
          </cell>
          <cell r="Y68">
            <v>0</v>
          </cell>
          <cell r="Z68">
            <v>0</v>
          </cell>
          <cell r="AA68">
            <v>0</v>
          </cell>
          <cell r="AB68">
            <v>28378</v>
          </cell>
          <cell r="AD68">
            <v>98333</v>
          </cell>
          <cell r="AE68">
            <v>50106</v>
          </cell>
          <cell r="AF68">
            <v>260109</v>
          </cell>
          <cell r="AG68">
            <v>0</v>
          </cell>
          <cell r="AH68">
            <v>2224</v>
          </cell>
          <cell r="AI68">
            <v>14561</v>
          </cell>
          <cell r="AJ68">
            <v>737257</v>
          </cell>
          <cell r="AK68">
            <v>0</v>
          </cell>
          <cell r="AL68">
            <v>0</v>
          </cell>
          <cell r="AM68">
            <v>0</v>
          </cell>
          <cell r="AN68">
            <v>2604803</v>
          </cell>
          <cell r="AO68">
            <v>2423349</v>
          </cell>
          <cell r="AP68">
            <v>0</v>
          </cell>
          <cell r="AQ68">
            <v>91568378</v>
          </cell>
          <cell r="BV68">
            <v>13123</v>
          </cell>
          <cell r="BW68">
            <v>0</v>
          </cell>
          <cell r="BX68">
            <v>243411</v>
          </cell>
          <cell r="BY68">
            <v>64880</v>
          </cell>
          <cell r="BZ68">
            <v>0</v>
          </cell>
          <cell r="CM68">
            <v>7701794</v>
          </cell>
          <cell r="CO68">
            <v>0</v>
          </cell>
          <cell r="CP68">
            <v>0</v>
          </cell>
          <cell r="CQ68">
            <v>489545</v>
          </cell>
          <cell r="CR68">
            <v>0</v>
          </cell>
          <cell r="CS68">
            <v>0</v>
          </cell>
          <cell r="CT68">
            <v>0</v>
          </cell>
          <cell r="CV68">
            <v>0</v>
          </cell>
          <cell r="CW68">
            <v>4417080</v>
          </cell>
        </row>
        <row r="69">
          <cell r="A69">
            <v>373</v>
          </cell>
          <cell r="B69">
            <v>100843603</v>
          </cell>
          <cell r="C69">
            <v>2893795</v>
          </cell>
          <cell r="D69">
            <v>11380167</v>
          </cell>
          <cell r="E69">
            <v>4853771</v>
          </cell>
          <cell r="F69">
            <v>4544345</v>
          </cell>
          <cell r="G69">
            <v>0</v>
          </cell>
          <cell r="H69">
            <v>0</v>
          </cell>
          <cell r="I69">
            <v>847528</v>
          </cell>
          <cell r="J69">
            <v>0</v>
          </cell>
          <cell r="K69">
            <v>740946</v>
          </cell>
          <cell r="L69">
            <v>228081</v>
          </cell>
          <cell r="M69">
            <v>1060152</v>
          </cell>
          <cell r="N69">
            <v>0</v>
          </cell>
          <cell r="O69">
            <v>0</v>
          </cell>
          <cell r="P69">
            <v>1976092</v>
          </cell>
          <cell r="Q69">
            <v>498517</v>
          </cell>
          <cell r="R69">
            <v>1433945</v>
          </cell>
          <cell r="V69">
            <v>0</v>
          </cell>
          <cell r="Y69">
            <v>0</v>
          </cell>
          <cell r="Z69">
            <v>23949</v>
          </cell>
          <cell r="AA69">
            <v>0</v>
          </cell>
          <cell r="AB69">
            <v>11017</v>
          </cell>
          <cell r="AD69">
            <v>185160</v>
          </cell>
          <cell r="AE69">
            <v>229875</v>
          </cell>
          <cell r="AF69">
            <v>27310</v>
          </cell>
          <cell r="AG69">
            <v>253970</v>
          </cell>
          <cell r="AH69">
            <v>40244</v>
          </cell>
          <cell r="AI69">
            <v>845206</v>
          </cell>
          <cell r="AJ69">
            <v>2714695</v>
          </cell>
          <cell r="AK69">
            <v>16684389</v>
          </cell>
          <cell r="AL69">
            <v>1332846</v>
          </cell>
          <cell r="AM69">
            <v>0</v>
          </cell>
          <cell r="AN69">
            <v>265741</v>
          </cell>
          <cell r="AO69">
            <v>935308</v>
          </cell>
          <cell r="AP69">
            <v>0</v>
          </cell>
          <cell r="AQ69">
            <v>154850652</v>
          </cell>
          <cell r="BV69">
            <v>1119</v>
          </cell>
          <cell r="BW69">
            <v>0</v>
          </cell>
          <cell r="BX69">
            <v>323295</v>
          </cell>
          <cell r="BY69">
            <v>0</v>
          </cell>
          <cell r="BZ69">
            <v>57487</v>
          </cell>
          <cell r="CM69">
            <v>9800012</v>
          </cell>
          <cell r="CO69">
            <v>56383</v>
          </cell>
          <cell r="CP69">
            <v>0</v>
          </cell>
          <cell r="CQ69">
            <v>0</v>
          </cell>
          <cell r="CR69">
            <v>0</v>
          </cell>
          <cell r="CS69">
            <v>0</v>
          </cell>
          <cell r="CT69">
            <v>0</v>
          </cell>
          <cell r="CV69">
            <v>0</v>
          </cell>
          <cell r="CW69">
            <v>29961094</v>
          </cell>
        </row>
        <row r="70">
          <cell r="A70">
            <v>380</v>
          </cell>
          <cell r="B70">
            <v>118306420</v>
          </cell>
          <cell r="C70">
            <v>3126965</v>
          </cell>
          <cell r="D70">
            <v>13841746</v>
          </cell>
          <cell r="E70">
            <v>3798367</v>
          </cell>
          <cell r="F70">
            <v>5196408</v>
          </cell>
          <cell r="G70">
            <v>0</v>
          </cell>
          <cell r="H70">
            <v>209775</v>
          </cell>
          <cell r="I70">
            <v>0</v>
          </cell>
          <cell r="J70">
            <v>0</v>
          </cell>
          <cell r="K70">
            <v>404841</v>
          </cell>
          <cell r="L70">
            <v>384079</v>
          </cell>
          <cell r="M70">
            <v>23189</v>
          </cell>
          <cell r="N70">
            <v>466420</v>
          </cell>
          <cell r="O70">
            <v>0</v>
          </cell>
          <cell r="P70">
            <v>1768952</v>
          </cell>
          <cell r="Q70">
            <v>74472</v>
          </cell>
          <cell r="R70">
            <v>1119384</v>
          </cell>
          <cell r="V70">
            <v>53320</v>
          </cell>
          <cell r="Y70">
            <v>0</v>
          </cell>
          <cell r="Z70">
            <v>0</v>
          </cell>
          <cell r="AA70">
            <v>0</v>
          </cell>
          <cell r="AB70">
            <v>0</v>
          </cell>
          <cell r="AD70">
            <v>130789</v>
          </cell>
          <cell r="AE70">
            <v>0</v>
          </cell>
          <cell r="AF70">
            <v>809485</v>
          </cell>
          <cell r="AG70">
            <v>120000</v>
          </cell>
          <cell r="AH70">
            <v>4000</v>
          </cell>
          <cell r="AI70">
            <v>368000</v>
          </cell>
          <cell r="AJ70">
            <v>1835573</v>
          </cell>
          <cell r="AK70">
            <v>842253</v>
          </cell>
          <cell r="AL70">
            <v>1807717</v>
          </cell>
          <cell r="AM70">
            <v>0</v>
          </cell>
          <cell r="AN70">
            <v>0</v>
          </cell>
          <cell r="AO70">
            <v>100600</v>
          </cell>
          <cell r="AP70">
            <v>0</v>
          </cell>
          <cell r="AQ70">
            <v>154792755</v>
          </cell>
          <cell r="BV70">
            <v>193746</v>
          </cell>
          <cell r="BW70">
            <v>46494</v>
          </cell>
          <cell r="BX70">
            <v>909298</v>
          </cell>
          <cell r="BY70">
            <v>348500</v>
          </cell>
          <cell r="BZ70">
            <v>0</v>
          </cell>
          <cell r="CM70">
            <v>21464146</v>
          </cell>
          <cell r="CO70">
            <v>0</v>
          </cell>
          <cell r="CP70">
            <v>0</v>
          </cell>
          <cell r="CQ70">
            <v>0</v>
          </cell>
          <cell r="CR70">
            <v>0</v>
          </cell>
          <cell r="CS70">
            <v>0</v>
          </cell>
          <cell r="CT70">
            <v>0</v>
          </cell>
          <cell r="CV70">
            <v>0</v>
          </cell>
          <cell r="CW70">
            <v>11091000</v>
          </cell>
        </row>
        <row r="71">
          <cell r="A71">
            <v>381</v>
          </cell>
          <cell r="B71">
            <v>53010915</v>
          </cell>
          <cell r="C71">
            <v>1588518</v>
          </cell>
          <cell r="D71">
            <v>4032029</v>
          </cell>
          <cell r="E71">
            <v>465071</v>
          </cell>
          <cell r="F71">
            <v>2531810</v>
          </cell>
          <cell r="G71">
            <v>0</v>
          </cell>
          <cell r="H71">
            <v>0</v>
          </cell>
          <cell r="I71">
            <v>1016806</v>
          </cell>
          <cell r="J71">
            <v>71528</v>
          </cell>
          <cell r="K71">
            <v>0</v>
          </cell>
          <cell r="L71">
            <v>150797</v>
          </cell>
          <cell r="M71">
            <v>0</v>
          </cell>
          <cell r="N71">
            <v>0</v>
          </cell>
          <cell r="O71">
            <v>0</v>
          </cell>
          <cell r="P71">
            <v>0</v>
          </cell>
          <cell r="Q71">
            <v>297160</v>
          </cell>
          <cell r="R71">
            <v>467806</v>
          </cell>
          <cell r="V71">
            <v>0</v>
          </cell>
          <cell r="Y71">
            <v>0</v>
          </cell>
          <cell r="Z71">
            <v>25755</v>
          </cell>
          <cell r="AA71">
            <v>0</v>
          </cell>
          <cell r="AB71">
            <v>0</v>
          </cell>
          <cell r="AD71">
            <v>40730</v>
          </cell>
          <cell r="AE71">
            <v>23215</v>
          </cell>
          <cell r="AF71">
            <v>276576</v>
          </cell>
          <cell r="AG71">
            <v>30501</v>
          </cell>
          <cell r="AH71">
            <v>14426</v>
          </cell>
          <cell r="AI71">
            <v>14625</v>
          </cell>
          <cell r="AJ71">
            <v>377251</v>
          </cell>
          <cell r="AK71">
            <v>0</v>
          </cell>
          <cell r="AL71">
            <v>0</v>
          </cell>
          <cell r="AM71">
            <v>0</v>
          </cell>
          <cell r="AN71">
            <v>0</v>
          </cell>
          <cell r="AO71">
            <v>575876</v>
          </cell>
          <cell r="AP71">
            <v>0</v>
          </cell>
          <cell r="AQ71">
            <v>65011395</v>
          </cell>
          <cell r="BV71">
            <v>88014</v>
          </cell>
          <cell r="BW71">
            <v>670613</v>
          </cell>
          <cell r="BX71">
            <v>386241</v>
          </cell>
          <cell r="BY71">
            <v>0</v>
          </cell>
          <cell r="BZ71">
            <v>0</v>
          </cell>
          <cell r="CM71">
            <v>11052003</v>
          </cell>
          <cell r="CO71">
            <v>0</v>
          </cell>
          <cell r="CP71">
            <v>0</v>
          </cell>
          <cell r="CQ71">
            <v>0</v>
          </cell>
          <cell r="CR71">
            <v>0</v>
          </cell>
          <cell r="CS71">
            <v>0</v>
          </cell>
          <cell r="CT71">
            <v>0</v>
          </cell>
          <cell r="CV71">
            <v>0</v>
          </cell>
          <cell r="CW71">
            <v>8485198</v>
          </cell>
        </row>
        <row r="72">
          <cell r="A72">
            <v>382</v>
          </cell>
          <cell r="B72">
            <v>86961600</v>
          </cell>
          <cell r="C72">
            <v>3140017</v>
          </cell>
          <cell r="D72">
            <v>10854525</v>
          </cell>
          <cell r="E72">
            <v>916840</v>
          </cell>
          <cell r="F72">
            <v>4004300</v>
          </cell>
          <cell r="G72">
            <v>0</v>
          </cell>
          <cell r="H72">
            <v>0</v>
          </cell>
          <cell r="I72">
            <v>13100</v>
          </cell>
          <cell r="J72">
            <v>73200</v>
          </cell>
          <cell r="K72">
            <v>45100</v>
          </cell>
          <cell r="L72">
            <v>0</v>
          </cell>
          <cell r="M72">
            <v>10100</v>
          </cell>
          <cell r="N72">
            <v>0</v>
          </cell>
          <cell r="O72">
            <v>0</v>
          </cell>
          <cell r="P72">
            <v>1241500</v>
          </cell>
          <cell r="Q72">
            <v>462500</v>
          </cell>
          <cell r="R72">
            <v>520600</v>
          </cell>
          <cell r="V72">
            <v>39200</v>
          </cell>
          <cell r="Y72">
            <v>0</v>
          </cell>
          <cell r="Z72">
            <v>0</v>
          </cell>
          <cell r="AA72">
            <v>0</v>
          </cell>
          <cell r="AB72">
            <v>0</v>
          </cell>
          <cell r="AD72">
            <v>353300</v>
          </cell>
          <cell r="AE72">
            <v>0</v>
          </cell>
          <cell r="AF72">
            <v>220600</v>
          </cell>
          <cell r="AG72">
            <v>5100</v>
          </cell>
          <cell r="AH72">
            <v>9700</v>
          </cell>
          <cell r="AI72">
            <v>302600</v>
          </cell>
          <cell r="AJ72">
            <v>1014725</v>
          </cell>
          <cell r="AK72">
            <v>7676100</v>
          </cell>
          <cell r="AL72">
            <v>250267</v>
          </cell>
          <cell r="AM72">
            <v>0</v>
          </cell>
          <cell r="AN72">
            <v>97600</v>
          </cell>
          <cell r="AO72">
            <v>0</v>
          </cell>
          <cell r="AP72">
            <v>0</v>
          </cell>
          <cell r="AQ72">
            <v>118212574</v>
          </cell>
          <cell r="BV72">
            <v>212500</v>
          </cell>
          <cell r="BW72">
            <v>346000</v>
          </cell>
          <cell r="BX72">
            <v>0</v>
          </cell>
          <cell r="BY72">
            <v>100500</v>
          </cell>
          <cell r="BZ72">
            <v>0</v>
          </cell>
          <cell r="CM72">
            <v>6587984</v>
          </cell>
          <cell r="CO72">
            <v>0</v>
          </cell>
          <cell r="CP72">
            <v>0</v>
          </cell>
          <cell r="CQ72">
            <v>0</v>
          </cell>
          <cell r="CR72">
            <v>0</v>
          </cell>
          <cell r="CS72">
            <v>0</v>
          </cell>
          <cell r="CT72">
            <v>0</v>
          </cell>
          <cell r="CV72">
            <v>0</v>
          </cell>
          <cell r="CW72">
            <v>13096340</v>
          </cell>
        </row>
        <row r="73">
          <cell r="A73">
            <v>383</v>
          </cell>
          <cell r="B73">
            <v>164788890</v>
          </cell>
          <cell r="C73">
            <v>4385209</v>
          </cell>
          <cell r="D73">
            <v>16225300</v>
          </cell>
          <cell r="E73">
            <v>4803480</v>
          </cell>
          <cell r="F73">
            <v>7359320</v>
          </cell>
          <cell r="G73">
            <v>0</v>
          </cell>
          <cell r="H73">
            <v>250000</v>
          </cell>
          <cell r="I73">
            <v>812720</v>
          </cell>
          <cell r="J73">
            <v>0</v>
          </cell>
          <cell r="K73">
            <v>0</v>
          </cell>
          <cell r="L73">
            <v>151780</v>
          </cell>
          <cell r="M73">
            <v>140870</v>
          </cell>
          <cell r="N73">
            <v>0</v>
          </cell>
          <cell r="O73">
            <v>0</v>
          </cell>
          <cell r="P73">
            <v>3835920</v>
          </cell>
          <cell r="Q73">
            <v>443600</v>
          </cell>
          <cell r="R73">
            <v>701020</v>
          </cell>
          <cell r="V73">
            <v>48320</v>
          </cell>
          <cell r="Y73">
            <v>0</v>
          </cell>
          <cell r="Z73">
            <v>0</v>
          </cell>
          <cell r="AA73">
            <v>0</v>
          </cell>
          <cell r="AB73">
            <v>71540</v>
          </cell>
          <cell r="AD73">
            <v>332650</v>
          </cell>
          <cell r="AE73">
            <v>171100</v>
          </cell>
          <cell r="AF73">
            <v>203500</v>
          </cell>
          <cell r="AG73">
            <v>35770</v>
          </cell>
          <cell r="AH73">
            <v>1800</v>
          </cell>
          <cell r="AI73">
            <v>740810</v>
          </cell>
          <cell r="AJ73">
            <v>3560010</v>
          </cell>
          <cell r="AK73">
            <v>384880</v>
          </cell>
          <cell r="AL73">
            <v>1534940</v>
          </cell>
          <cell r="AM73">
            <v>0</v>
          </cell>
          <cell r="AN73">
            <v>76960</v>
          </cell>
          <cell r="AO73">
            <v>538130</v>
          </cell>
          <cell r="AP73">
            <v>0</v>
          </cell>
          <cell r="AQ73">
            <v>211598519</v>
          </cell>
          <cell r="BV73">
            <v>210940</v>
          </cell>
          <cell r="BW73">
            <v>2164900</v>
          </cell>
          <cell r="BX73">
            <v>1622000</v>
          </cell>
          <cell r="BY73">
            <v>0</v>
          </cell>
          <cell r="BZ73">
            <v>605050</v>
          </cell>
          <cell r="CM73">
            <v>25299980</v>
          </cell>
          <cell r="CO73">
            <v>0</v>
          </cell>
          <cell r="CP73">
            <v>0</v>
          </cell>
          <cell r="CQ73">
            <v>0</v>
          </cell>
          <cell r="CR73">
            <v>0</v>
          </cell>
          <cell r="CS73">
            <v>0</v>
          </cell>
          <cell r="CT73">
            <v>0</v>
          </cell>
          <cell r="CV73">
            <v>25050</v>
          </cell>
          <cell r="CW73">
            <v>22033870</v>
          </cell>
        </row>
        <row r="74">
          <cell r="A74">
            <v>384</v>
          </cell>
          <cell r="B74">
            <v>70447417</v>
          </cell>
          <cell r="C74">
            <v>1952505</v>
          </cell>
          <cell r="D74">
            <v>6082852</v>
          </cell>
          <cell r="E74">
            <v>1558422</v>
          </cell>
          <cell r="F74">
            <v>2981340</v>
          </cell>
          <cell r="G74">
            <v>0</v>
          </cell>
          <cell r="H74">
            <v>0</v>
          </cell>
          <cell r="I74">
            <v>1061177</v>
          </cell>
          <cell r="J74">
            <v>0</v>
          </cell>
          <cell r="K74">
            <v>0</v>
          </cell>
          <cell r="L74">
            <v>0</v>
          </cell>
          <cell r="M74">
            <v>79695</v>
          </cell>
          <cell r="N74">
            <v>0</v>
          </cell>
          <cell r="O74">
            <v>0</v>
          </cell>
          <cell r="P74">
            <v>650961</v>
          </cell>
          <cell r="Q74">
            <v>506532</v>
          </cell>
          <cell r="R74">
            <v>286544</v>
          </cell>
          <cell r="V74">
            <v>0</v>
          </cell>
          <cell r="Y74">
            <v>0</v>
          </cell>
          <cell r="Z74">
            <v>0</v>
          </cell>
          <cell r="AA74">
            <v>0</v>
          </cell>
          <cell r="AB74">
            <v>135590</v>
          </cell>
          <cell r="AD74">
            <v>82865</v>
          </cell>
          <cell r="AE74">
            <v>0</v>
          </cell>
          <cell r="AF74">
            <v>207056</v>
          </cell>
          <cell r="AG74">
            <v>58410</v>
          </cell>
          <cell r="AH74">
            <v>0</v>
          </cell>
          <cell r="AI74">
            <v>66558</v>
          </cell>
          <cell r="AJ74">
            <v>1297721</v>
          </cell>
          <cell r="AK74">
            <v>0</v>
          </cell>
          <cell r="AL74">
            <v>0</v>
          </cell>
          <cell r="AM74">
            <v>0</v>
          </cell>
          <cell r="AN74">
            <v>156997</v>
          </cell>
          <cell r="AO74">
            <v>0</v>
          </cell>
          <cell r="AP74">
            <v>0</v>
          </cell>
          <cell r="AQ74">
            <v>87612642</v>
          </cell>
          <cell r="BV74">
            <v>117793</v>
          </cell>
          <cell r="BW74">
            <v>775254</v>
          </cell>
          <cell r="BX74">
            <v>0</v>
          </cell>
          <cell r="BY74">
            <v>0</v>
          </cell>
          <cell r="BZ74">
            <v>0</v>
          </cell>
          <cell r="CM74">
            <v>5989165</v>
          </cell>
          <cell r="CO74">
            <v>497270</v>
          </cell>
          <cell r="CP74">
            <v>0</v>
          </cell>
          <cell r="CQ74">
            <v>0</v>
          </cell>
          <cell r="CR74">
            <v>0</v>
          </cell>
          <cell r="CS74">
            <v>0</v>
          </cell>
          <cell r="CT74">
            <v>0</v>
          </cell>
          <cell r="CV74">
            <v>0</v>
          </cell>
          <cell r="CW74">
            <v>0</v>
          </cell>
        </row>
        <row r="75">
          <cell r="A75">
            <v>390</v>
          </cell>
          <cell r="B75">
            <v>37639599</v>
          </cell>
          <cell r="C75">
            <v>1101005</v>
          </cell>
          <cell r="D75">
            <v>5683599</v>
          </cell>
          <cell r="E75">
            <v>2302654</v>
          </cell>
          <cell r="F75">
            <v>1834599</v>
          </cell>
          <cell r="G75">
            <v>0</v>
          </cell>
          <cell r="H75">
            <v>0</v>
          </cell>
          <cell r="I75">
            <v>0</v>
          </cell>
          <cell r="J75">
            <v>0</v>
          </cell>
          <cell r="K75">
            <v>254125</v>
          </cell>
          <cell r="L75">
            <v>272155</v>
          </cell>
          <cell r="M75">
            <v>20952</v>
          </cell>
          <cell r="N75">
            <v>7487</v>
          </cell>
          <cell r="O75">
            <v>0</v>
          </cell>
          <cell r="P75">
            <v>610639</v>
          </cell>
          <cell r="Q75">
            <v>267696</v>
          </cell>
          <cell r="R75">
            <v>350671</v>
          </cell>
          <cell r="V75">
            <v>0</v>
          </cell>
          <cell r="Y75">
            <v>0</v>
          </cell>
          <cell r="Z75">
            <v>0</v>
          </cell>
          <cell r="AA75">
            <v>0</v>
          </cell>
          <cell r="AB75">
            <v>0</v>
          </cell>
          <cell r="AD75">
            <v>78639</v>
          </cell>
          <cell r="AE75">
            <v>0</v>
          </cell>
          <cell r="AF75">
            <v>167599</v>
          </cell>
          <cell r="AG75">
            <v>3405</v>
          </cell>
          <cell r="AH75">
            <v>4577</v>
          </cell>
          <cell r="AI75">
            <v>156356</v>
          </cell>
          <cell r="AJ75">
            <v>398588</v>
          </cell>
          <cell r="AK75">
            <v>20000</v>
          </cell>
          <cell r="AL75">
            <v>680212</v>
          </cell>
          <cell r="AM75">
            <v>0</v>
          </cell>
          <cell r="AN75">
            <v>144654</v>
          </cell>
          <cell r="AO75">
            <v>0</v>
          </cell>
          <cell r="AP75">
            <v>0</v>
          </cell>
          <cell r="AQ75">
            <v>51999211</v>
          </cell>
          <cell r="BV75">
            <v>5886</v>
          </cell>
          <cell r="BW75">
            <v>0</v>
          </cell>
          <cell r="BX75">
            <v>106293</v>
          </cell>
          <cell r="BY75">
            <v>69163</v>
          </cell>
          <cell r="BZ75">
            <v>0</v>
          </cell>
          <cell r="CM75">
            <v>7138995</v>
          </cell>
          <cell r="CO75">
            <v>0</v>
          </cell>
          <cell r="CP75">
            <v>0</v>
          </cell>
          <cell r="CQ75">
            <v>0</v>
          </cell>
          <cell r="CR75">
            <v>0</v>
          </cell>
          <cell r="CS75">
            <v>0</v>
          </cell>
          <cell r="CT75">
            <v>0</v>
          </cell>
          <cell r="CV75">
            <v>0</v>
          </cell>
          <cell r="CW75">
            <v>0</v>
          </cell>
        </row>
        <row r="76">
          <cell r="A76">
            <v>391</v>
          </cell>
          <cell r="B76">
            <v>55840705</v>
          </cell>
          <cell r="C76">
            <v>1510211</v>
          </cell>
          <cell r="D76">
            <v>7265960</v>
          </cell>
          <cell r="E76">
            <v>1977734</v>
          </cell>
          <cell r="F76">
            <v>2403236</v>
          </cell>
          <cell r="G76">
            <v>0</v>
          </cell>
          <cell r="H76">
            <v>0</v>
          </cell>
          <cell r="I76">
            <v>1103165</v>
          </cell>
          <cell r="J76">
            <v>0</v>
          </cell>
          <cell r="K76">
            <v>0</v>
          </cell>
          <cell r="L76">
            <v>0</v>
          </cell>
          <cell r="M76">
            <v>0</v>
          </cell>
          <cell r="N76">
            <v>0</v>
          </cell>
          <cell r="O76">
            <v>0</v>
          </cell>
          <cell r="P76">
            <v>759847</v>
          </cell>
          <cell r="Q76">
            <v>426390</v>
          </cell>
          <cell r="R76">
            <v>3350</v>
          </cell>
          <cell r="V76">
            <v>29949</v>
          </cell>
          <cell r="Y76">
            <v>0</v>
          </cell>
          <cell r="Z76">
            <v>0</v>
          </cell>
          <cell r="AA76">
            <v>0</v>
          </cell>
          <cell r="AB76">
            <v>0</v>
          </cell>
          <cell r="AD76">
            <v>85960</v>
          </cell>
          <cell r="AE76">
            <v>14970</v>
          </cell>
          <cell r="AF76">
            <v>304641</v>
          </cell>
          <cell r="AG76">
            <v>29620</v>
          </cell>
          <cell r="AH76">
            <v>18740</v>
          </cell>
          <cell r="AI76">
            <v>8900</v>
          </cell>
          <cell r="AJ76">
            <v>1870817</v>
          </cell>
          <cell r="AK76">
            <v>800002</v>
          </cell>
          <cell r="AL76">
            <v>1325420</v>
          </cell>
          <cell r="AM76">
            <v>0</v>
          </cell>
          <cell r="AN76">
            <v>158227</v>
          </cell>
          <cell r="AO76">
            <v>331740</v>
          </cell>
          <cell r="AP76">
            <v>0</v>
          </cell>
          <cell r="AQ76">
            <v>76269584</v>
          </cell>
          <cell r="BV76">
            <v>0</v>
          </cell>
          <cell r="BW76">
            <v>0</v>
          </cell>
          <cell r="BX76">
            <v>234608</v>
          </cell>
          <cell r="BY76">
            <v>0</v>
          </cell>
          <cell r="BZ76">
            <v>0</v>
          </cell>
          <cell r="CM76">
            <v>10624476</v>
          </cell>
          <cell r="CO76">
            <v>0</v>
          </cell>
          <cell r="CP76">
            <v>0</v>
          </cell>
          <cell r="CQ76">
            <v>0</v>
          </cell>
          <cell r="CR76">
            <v>0</v>
          </cell>
          <cell r="CS76">
            <v>0</v>
          </cell>
          <cell r="CT76">
            <v>0</v>
          </cell>
          <cell r="CV76">
            <v>0</v>
          </cell>
          <cell r="CW76">
            <v>6958245</v>
          </cell>
        </row>
        <row r="77">
          <cell r="A77">
            <v>392</v>
          </cell>
          <cell r="B77">
            <v>44010754</v>
          </cell>
          <cell r="C77">
            <v>1513419</v>
          </cell>
          <cell r="D77">
            <v>5649129</v>
          </cell>
          <cell r="E77">
            <v>2612915</v>
          </cell>
          <cell r="F77">
            <v>1679765</v>
          </cell>
          <cell r="G77">
            <v>0</v>
          </cell>
          <cell r="H77">
            <v>115260</v>
          </cell>
          <cell r="I77">
            <v>0</v>
          </cell>
          <cell r="J77">
            <v>0</v>
          </cell>
          <cell r="K77">
            <v>342074</v>
          </cell>
          <cell r="L77">
            <v>127941</v>
          </cell>
          <cell r="M77">
            <v>0</v>
          </cell>
          <cell r="N77">
            <v>38481</v>
          </cell>
          <cell r="O77">
            <v>0</v>
          </cell>
          <cell r="P77">
            <v>1101290</v>
          </cell>
          <cell r="Q77">
            <v>110469</v>
          </cell>
          <cell r="R77">
            <v>28066</v>
          </cell>
          <cell r="V77">
            <v>0</v>
          </cell>
          <cell r="Y77">
            <v>0</v>
          </cell>
          <cell r="Z77">
            <v>0</v>
          </cell>
          <cell r="AA77">
            <v>0</v>
          </cell>
          <cell r="AB77">
            <v>0</v>
          </cell>
          <cell r="AD77">
            <v>85921</v>
          </cell>
          <cell r="AE77">
            <v>4330</v>
          </cell>
          <cell r="AF77">
            <v>71394</v>
          </cell>
          <cell r="AG77">
            <v>53681</v>
          </cell>
          <cell r="AH77">
            <v>986</v>
          </cell>
          <cell r="AI77">
            <v>132021</v>
          </cell>
          <cell r="AJ77">
            <v>0</v>
          </cell>
          <cell r="AK77">
            <v>0</v>
          </cell>
          <cell r="AL77">
            <v>0</v>
          </cell>
          <cell r="AM77">
            <v>0</v>
          </cell>
          <cell r="AN77">
            <v>0</v>
          </cell>
          <cell r="AO77">
            <v>203610</v>
          </cell>
          <cell r="AP77">
            <v>0</v>
          </cell>
          <cell r="AQ77">
            <v>57881506</v>
          </cell>
          <cell r="BV77">
            <v>0</v>
          </cell>
          <cell r="BW77">
            <v>9456</v>
          </cell>
          <cell r="BX77">
            <v>34986</v>
          </cell>
          <cell r="BY77">
            <v>0</v>
          </cell>
          <cell r="BZ77">
            <v>0</v>
          </cell>
          <cell r="CM77">
            <v>6429852</v>
          </cell>
          <cell r="CO77">
            <v>0</v>
          </cell>
          <cell r="CP77">
            <v>0</v>
          </cell>
          <cell r="CQ77">
            <v>141539</v>
          </cell>
          <cell r="CR77">
            <v>0</v>
          </cell>
          <cell r="CS77">
            <v>0</v>
          </cell>
          <cell r="CT77">
            <v>0</v>
          </cell>
          <cell r="CV77">
            <v>0</v>
          </cell>
          <cell r="CW77">
            <v>6809471</v>
          </cell>
        </row>
        <row r="78">
          <cell r="A78">
            <v>393</v>
          </cell>
          <cell r="B78">
            <v>34373768</v>
          </cell>
          <cell r="C78">
            <v>1027119</v>
          </cell>
          <cell r="D78">
            <v>3601873</v>
          </cell>
          <cell r="E78">
            <v>1341626</v>
          </cell>
          <cell r="F78">
            <v>1685960</v>
          </cell>
          <cell r="G78">
            <v>0</v>
          </cell>
          <cell r="H78">
            <v>0</v>
          </cell>
          <cell r="I78">
            <v>184770</v>
          </cell>
          <cell r="J78">
            <v>109079</v>
          </cell>
          <cell r="K78">
            <v>0</v>
          </cell>
          <cell r="L78">
            <v>86412</v>
          </cell>
          <cell r="M78">
            <v>243386</v>
          </cell>
          <cell r="N78">
            <v>0</v>
          </cell>
          <cell r="O78">
            <v>0</v>
          </cell>
          <cell r="P78">
            <v>1439095</v>
          </cell>
          <cell r="Q78">
            <v>0</v>
          </cell>
          <cell r="R78">
            <v>0</v>
          </cell>
          <cell r="V78">
            <v>9645</v>
          </cell>
          <cell r="Y78">
            <v>0</v>
          </cell>
          <cell r="Z78">
            <v>12891</v>
          </cell>
          <cell r="AA78">
            <v>0</v>
          </cell>
          <cell r="AB78">
            <v>0</v>
          </cell>
          <cell r="AD78">
            <v>67381</v>
          </cell>
          <cell r="AE78">
            <v>12386</v>
          </cell>
          <cell r="AF78">
            <v>151782</v>
          </cell>
          <cell r="AG78">
            <v>6514</v>
          </cell>
          <cell r="AH78">
            <v>8359</v>
          </cell>
          <cell r="AI78">
            <v>0</v>
          </cell>
          <cell r="AJ78">
            <v>798960</v>
          </cell>
          <cell r="AK78">
            <v>26500</v>
          </cell>
          <cell r="AL78">
            <v>1507912</v>
          </cell>
          <cell r="AM78">
            <v>0</v>
          </cell>
          <cell r="AN78">
            <v>14311</v>
          </cell>
          <cell r="AO78">
            <v>0</v>
          </cell>
          <cell r="AP78">
            <v>0</v>
          </cell>
          <cell r="AQ78">
            <v>46709729</v>
          </cell>
          <cell r="BV78">
            <v>28229</v>
          </cell>
          <cell r="BW78">
            <v>108292</v>
          </cell>
          <cell r="BX78">
            <v>39533</v>
          </cell>
          <cell r="BY78">
            <v>0</v>
          </cell>
          <cell r="BZ78">
            <v>0</v>
          </cell>
          <cell r="CM78">
            <v>1578261</v>
          </cell>
          <cell r="CO78">
            <v>0</v>
          </cell>
          <cell r="CP78">
            <v>0</v>
          </cell>
          <cell r="CQ78">
            <v>0</v>
          </cell>
          <cell r="CR78">
            <v>0</v>
          </cell>
          <cell r="CS78">
            <v>0</v>
          </cell>
          <cell r="CT78">
            <v>0</v>
          </cell>
          <cell r="CV78">
            <v>0</v>
          </cell>
          <cell r="CW78">
            <v>2385800</v>
          </cell>
        </row>
        <row r="79">
          <cell r="A79">
            <v>394</v>
          </cell>
          <cell r="B79">
            <v>65391161</v>
          </cell>
          <cell r="C79">
            <v>1865939</v>
          </cell>
          <cell r="D79">
            <v>6455034</v>
          </cell>
          <cell r="E79">
            <v>3217368</v>
          </cell>
          <cell r="F79">
            <v>3185691</v>
          </cell>
          <cell r="G79">
            <v>0</v>
          </cell>
          <cell r="H79">
            <v>285338</v>
          </cell>
          <cell r="I79">
            <v>6772</v>
          </cell>
          <cell r="J79">
            <v>37669</v>
          </cell>
          <cell r="K79">
            <v>63095</v>
          </cell>
          <cell r="L79">
            <v>82323</v>
          </cell>
          <cell r="M79">
            <v>79197</v>
          </cell>
          <cell r="N79">
            <v>100561</v>
          </cell>
          <cell r="O79">
            <v>0</v>
          </cell>
          <cell r="P79">
            <v>1135049</v>
          </cell>
          <cell r="Q79">
            <v>209734</v>
          </cell>
          <cell r="R79">
            <v>228735</v>
          </cell>
          <cell r="V79">
            <v>25609</v>
          </cell>
          <cell r="Y79">
            <v>0</v>
          </cell>
          <cell r="Z79">
            <v>302333</v>
          </cell>
          <cell r="AA79">
            <v>0</v>
          </cell>
          <cell r="AB79">
            <v>0</v>
          </cell>
          <cell r="AD79">
            <v>84197</v>
          </cell>
          <cell r="AE79">
            <v>26985</v>
          </cell>
          <cell r="AF79">
            <v>0</v>
          </cell>
          <cell r="AG79">
            <v>0</v>
          </cell>
          <cell r="AH79">
            <v>3078</v>
          </cell>
          <cell r="AI79">
            <v>61805</v>
          </cell>
          <cell r="AJ79">
            <v>1547571</v>
          </cell>
          <cell r="AK79">
            <v>681928</v>
          </cell>
          <cell r="AL79">
            <v>961340</v>
          </cell>
          <cell r="AM79">
            <v>0</v>
          </cell>
          <cell r="AN79">
            <v>74666</v>
          </cell>
          <cell r="AO79">
            <v>518171</v>
          </cell>
          <cell r="AP79">
            <v>0</v>
          </cell>
          <cell r="AQ79">
            <v>86631349</v>
          </cell>
          <cell r="BV79">
            <v>0</v>
          </cell>
          <cell r="BW79">
            <v>268816</v>
          </cell>
          <cell r="BX79">
            <v>174</v>
          </cell>
          <cell r="BY79">
            <v>0</v>
          </cell>
          <cell r="BZ79">
            <v>0</v>
          </cell>
          <cell r="CM79">
            <v>4562913</v>
          </cell>
          <cell r="CO79">
            <v>0</v>
          </cell>
          <cell r="CP79">
            <v>0</v>
          </cell>
          <cell r="CQ79">
            <v>0</v>
          </cell>
          <cell r="CR79">
            <v>0</v>
          </cell>
          <cell r="CS79">
            <v>0</v>
          </cell>
          <cell r="CT79">
            <v>0</v>
          </cell>
          <cell r="CV79">
            <v>0</v>
          </cell>
          <cell r="CW79">
            <v>11721501</v>
          </cell>
        </row>
        <row r="80">
          <cell r="A80">
            <v>420</v>
          </cell>
          <cell r="B80">
            <v>0</v>
          </cell>
          <cell r="C80">
            <v>0</v>
          </cell>
          <cell r="D80">
            <v>0</v>
          </cell>
          <cell r="E80">
            <v>0</v>
          </cell>
          <cell r="F80">
            <v>0</v>
          </cell>
          <cell r="G80">
            <v>0</v>
          </cell>
          <cell r="H80">
            <v>0</v>
          </cell>
          <cell r="I80">
            <v>0</v>
          </cell>
          <cell r="J80">
            <v>0</v>
          </cell>
          <cell r="K80">
            <v>95330</v>
          </cell>
          <cell r="L80">
            <v>0</v>
          </cell>
          <cell r="M80">
            <v>0</v>
          </cell>
          <cell r="N80">
            <v>0</v>
          </cell>
          <cell r="O80">
            <v>0</v>
          </cell>
          <cell r="P80">
            <v>0</v>
          </cell>
          <cell r="Q80">
            <v>0</v>
          </cell>
          <cell r="R80">
            <v>0</v>
          </cell>
          <cell r="V80">
            <v>0</v>
          </cell>
          <cell r="Y80">
            <v>0</v>
          </cell>
          <cell r="Z80">
            <v>0</v>
          </cell>
          <cell r="AA80">
            <v>0</v>
          </cell>
          <cell r="AB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95330</v>
          </cell>
          <cell r="BV80">
            <v>0</v>
          </cell>
          <cell r="BW80">
            <v>0</v>
          </cell>
          <cell r="BX80">
            <v>0</v>
          </cell>
          <cell r="BY80">
            <v>0</v>
          </cell>
          <cell r="BZ80">
            <v>11980</v>
          </cell>
          <cell r="CM80">
            <v>0</v>
          </cell>
          <cell r="CO80">
            <v>0</v>
          </cell>
          <cell r="CP80">
            <v>0</v>
          </cell>
          <cell r="CQ80">
            <v>50000</v>
          </cell>
          <cell r="CR80">
            <v>0</v>
          </cell>
          <cell r="CS80">
            <v>0</v>
          </cell>
          <cell r="CT80">
            <v>0</v>
          </cell>
          <cell r="CV80">
            <v>0</v>
          </cell>
          <cell r="CW80">
            <v>0</v>
          </cell>
        </row>
        <row r="81">
          <cell r="A81">
            <v>800</v>
          </cell>
          <cell r="B81">
            <v>42635410</v>
          </cell>
          <cell r="C81">
            <v>1332912</v>
          </cell>
          <cell r="D81">
            <v>2061230</v>
          </cell>
          <cell r="E81">
            <v>0</v>
          </cell>
          <cell r="F81">
            <v>1445510</v>
          </cell>
          <cell r="G81">
            <v>0</v>
          </cell>
          <cell r="H81">
            <v>0</v>
          </cell>
          <cell r="I81">
            <v>107069</v>
          </cell>
          <cell r="J81">
            <v>3190</v>
          </cell>
          <cell r="K81">
            <v>237416</v>
          </cell>
          <cell r="L81">
            <v>301139</v>
          </cell>
          <cell r="M81">
            <v>188890</v>
          </cell>
          <cell r="N81">
            <v>199400</v>
          </cell>
          <cell r="O81">
            <v>835577</v>
          </cell>
          <cell r="P81">
            <v>0</v>
          </cell>
          <cell r="Q81">
            <v>17978</v>
          </cell>
          <cell r="R81">
            <v>166214</v>
          </cell>
          <cell r="V81">
            <v>11667</v>
          </cell>
          <cell r="Y81">
            <v>0</v>
          </cell>
          <cell r="Z81">
            <v>0</v>
          </cell>
          <cell r="AA81">
            <v>0</v>
          </cell>
          <cell r="AB81">
            <v>0</v>
          </cell>
          <cell r="AD81">
            <v>11898</v>
          </cell>
          <cell r="AE81">
            <v>0</v>
          </cell>
          <cell r="AF81">
            <v>0</v>
          </cell>
          <cell r="AG81">
            <v>0</v>
          </cell>
          <cell r="AH81">
            <v>3007</v>
          </cell>
          <cell r="AI81">
            <v>141676</v>
          </cell>
          <cell r="AJ81">
            <v>723171</v>
          </cell>
          <cell r="AK81">
            <v>0</v>
          </cell>
          <cell r="AL81">
            <v>0</v>
          </cell>
          <cell r="AM81">
            <v>0</v>
          </cell>
          <cell r="AN81">
            <v>12705</v>
          </cell>
          <cell r="AO81">
            <v>0</v>
          </cell>
          <cell r="AP81">
            <v>0</v>
          </cell>
          <cell r="AQ81">
            <v>50436059</v>
          </cell>
          <cell r="BV81">
            <v>6231</v>
          </cell>
          <cell r="BW81">
            <v>637021</v>
          </cell>
          <cell r="BX81">
            <v>634052</v>
          </cell>
          <cell r="BY81">
            <v>90064</v>
          </cell>
          <cell r="BZ81">
            <v>0</v>
          </cell>
          <cell r="CM81">
            <v>7186640</v>
          </cell>
          <cell r="CO81">
            <v>13176</v>
          </cell>
          <cell r="CP81">
            <v>0</v>
          </cell>
          <cell r="CQ81">
            <v>21019</v>
          </cell>
          <cell r="CR81">
            <v>15439</v>
          </cell>
          <cell r="CS81">
            <v>210349</v>
          </cell>
          <cell r="CT81">
            <v>0</v>
          </cell>
          <cell r="CV81">
            <v>0</v>
          </cell>
          <cell r="CW81">
            <v>4084782</v>
          </cell>
        </row>
        <row r="82">
          <cell r="A82">
            <v>801</v>
          </cell>
          <cell r="B82">
            <v>59169850</v>
          </cell>
          <cell r="C82">
            <v>1755998</v>
          </cell>
          <cell r="D82">
            <v>7442897</v>
          </cell>
          <cell r="E82">
            <v>3894145</v>
          </cell>
          <cell r="F82">
            <v>1774933</v>
          </cell>
          <cell r="G82">
            <v>0</v>
          </cell>
          <cell r="H82">
            <v>250000</v>
          </cell>
          <cell r="I82">
            <v>0</v>
          </cell>
          <cell r="J82">
            <v>0</v>
          </cell>
          <cell r="K82">
            <v>129629</v>
          </cell>
          <cell r="L82">
            <v>112483</v>
          </cell>
          <cell r="M82">
            <v>110925</v>
          </cell>
          <cell r="N82">
            <v>458450</v>
          </cell>
          <cell r="O82">
            <v>0</v>
          </cell>
          <cell r="P82">
            <v>2231254</v>
          </cell>
          <cell r="Q82">
            <v>324324</v>
          </cell>
          <cell r="R82">
            <v>969150</v>
          </cell>
          <cell r="V82">
            <v>28496</v>
          </cell>
          <cell r="Y82">
            <v>0</v>
          </cell>
          <cell r="Z82">
            <v>372350</v>
          </cell>
          <cell r="AA82">
            <v>0</v>
          </cell>
          <cell r="AB82">
            <v>0</v>
          </cell>
          <cell r="AD82">
            <v>124908</v>
          </cell>
          <cell r="AE82">
            <v>35360</v>
          </cell>
          <cell r="AF82">
            <v>45474</v>
          </cell>
          <cell r="AG82">
            <v>91205</v>
          </cell>
          <cell r="AH82">
            <v>1264</v>
          </cell>
          <cell r="AI82">
            <v>174907</v>
          </cell>
          <cell r="AJ82">
            <v>687153</v>
          </cell>
          <cell r="AK82">
            <v>306700</v>
          </cell>
          <cell r="AL82">
            <v>0</v>
          </cell>
          <cell r="AM82">
            <v>0</v>
          </cell>
          <cell r="AN82">
            <v>277893</v>
          </cell>
          <cell r="AO82">
            <v>317612</v>
          </cell>
          <cell r="AP82">
            <v>0</v>
          </cell>
          <cell r="AQ82">
            <v>81087360</v>
          </cell>
          <cell r="BV82">
            <v>44778</v>
          </cell>
          <cell r="BW82">
            <v>255197</v>
          </cell>
          <cell r="BX82">
            <v>665945</v>
          </cell>
          <cell r="BY82">
            <v>0</v>
          </cell>
          <cell r="BZ82">
            <v>0</v>
          </cell>
          <cell r="CM82">
            <v>4828704</v>
          </cell>
          <cell r="CO82">
            <v>0</v>
          </cell>
          <cell r="CP82">
            <v>0</v>
          </cell>
          <cell r="CQ82">
            <v>0</v>
          </cell>
          <cell r="CR82">
            <v>0</v>
          </cell>
          <cell r="CS82">
            <v>0</v>
          </cell>
          <cell r="CT82">
            <v>0</v>
          </cell>
          <cell r="CV82">
            <v>0</v>
          </cell>
          <cell r="CW82">
            <v>30840059</v>
          </cell>
        </row>
        <row r="83">
          <cell r="A83">
            <v>802</v>
          </cell>
          <cell r="B83">
            <v>41042817</v>
          </cell>
          <cell r="C83">
            <v>1107189</v>
          </cell>
          <cell r="D83">
            <v>3509933</v>
          </cell>
          <cell r="E83">
            <v>548332</v>
          </cell>
          <cell r="F83">
            <v>1597627</v>
          </cell>
          <cell r="G83">
            <v>0</v>
          </cell>
          <cell r="H83">
            <v>50000</v>
          </cell>
          <cell r="I83">
            <v>188031</v>
          </cell>
          <cell r="J83">
            <v>0</v>
          </cell>
          <cell r="K83">
            <v>291387</v>
          </cell>
          <cell r="L83">
            <v>39924</v>
          </cell>
          <cell r="M83">
            <v>258145</v>
          </cell>
          <cell r="N83">
            <v>0</v>
          </cell>
          <cell r="O83">
            <v>0</v>
          </cell>
          <cell r="P83">
            <v>1130851</v>
          </cell>
          <cell r="Q83">
            <v>64960</v>
          </cell>
          <cell r="R83">
            <v>345748</v>
          </cell>
          <cell r="V83">
            <v>12688</v>
          </cell>
          <cell r="Y83">
            <v>0</v>
          </cell>
          <cell r="Z83">
            <v>313730</v>
          </cell>
          <cell r="AA83">
            <v>0</v>
          </cell>
          <cell r="AB83">
            <v>0</v>
          </cell>
          <cell r="AD83">
            <v>83853</v>
          </cell>
          <cell r="AE83">
            <v>19535</v>
          </cell>
          <cell r="AF83">
            <v>65000</v>
          </cell>
          <cell r="AG83">
            <v>10869</v>
          </cell>
          <cell r="AH83">
            <v>46529</v>
          </cell>
          <cell r="AI83">
            <v>121732</v>
          </cell>
          <cell r="AJ83">
            <v>1072621</v>
          </cell>
          <cell r="AK83">
            <v>0</v>
          </cell>
          <cell r="AL83">
            <v>5500</v>
          </cell>
          <cell r="AM83">
            <v>0</v>
          </cell>
          <cell r="AN83">
            <v>81148</v>
          </cell>
          <cell r="AO83">
            <v>687439</v>
          </cell>
          <cell r="AP83">
            <v>0</v>
          </cell>
          <cell r="AQ83">
            <v>52695588</v>
          </cell>
          <cell r="BV83">
            <v>25630</v>
          </cell>
          <cell r="BW83">
            <v>163733</v>
          </cell>
          <cell r="BX83">
            <v>1473601</v>
          </cell>
          <cell r="BY83">
            <v>0</v>
          </cell>
          <cell r="BZ83">
            <v>0</v>
          </cell>
          <cell r="CM83">
            <v>6227999</v>
          </cell>
          <cell r="CO83">
            <v>93810</v>
          </cell>
          <cell r="CP83">
            <v>0</v>
          </cell>
          <cell r="CQ83">
            <v>0</v>
          </cell>
          <cell r="CR83">
            <v>0</v>
          </cell>
          <cell r="CS83">
            <v>0</v>
          </cell>
          <cell r="CT83">
            <v>0</v>
          </cell>
          <cell r="CV83">
            <v>0</v>
          </cell>
          <cell r="CW83">
            <v>6455020</v>
          </cell>
        </row>
        <row r="84">
          <cell r="A84">
            <v>803</v>
          </cell>
          <cell r="B84">
            <v>56621000</v>
          </cell>
          <cell r="C84">
            <v>1645000</v>
          </cell>
          <cell r="D84">
            <v>4190000</v>
          </cell>
          <cell r="E84">
            <v>0</v>
          </cell>
          <cell r="F84">
            <v>2353000</v>
          </cell>
          <cell r="G84">
            <v>0</v>
          </cell>
          <cell r="H84">
            <v>49000</v>
          </cell>
          <cell r="I84">
            <v>19000</v>
          </cell>
          <cell r="J84">
            <v>1000</v>
          </cell>
          <cell r="K84">
            <v>67000</v>
          </cell>
          <cell r="L84">
            <v>108000</v>
          </cell>
          <cell r="M84">
            <v>59000</v>
          </cell>
          <cell r="N84">
            <v>120000</v>
          </cell>
          <cell r="O84">
            <v>0</v>
          </cell>
          <cell r="P84">
            <v>1282000</v>
          </cell>
          <cell r="Q84">
            <v>325000</v>
          </cell>
          <cell r="R84">
            <v>723000</v>
          </cell>
          <cell r="V84">
            <v>22000</v>
          </cell>
          <cell r="Y84">
            <v>0</v>
          </cell>
          <cell r="Z84">
            <v>0</v>
          </cell>
          <cell r="AA84">
            <v>0</v>
          </cell>
          <cell r="AB84">
            <v>0</v>
          </cell>
          <cell r="AD84">
            <v>149000</v>
          </cell>
          <cell r="AE84">
            <v>1000</v>
          </cell>
          <cell r="AF84">
            <v>74000</v>
          </cell>
          <cell r="AG84">
            <v>49000</v>
          </cell>
          <cell r="AH84">
            <v>3000</v>
          </cell>
          <cell r="AI84">
            <v>171000</v>
          </cell>
          <cell r="AJ84">
            <v>769000</v>
          </cell>
          <cell r="AK84">
            <v>0</v>
          </cell>
          <cell r="AL84">
            <v>0</v>
          </cell>
          <cell r="AM84">
            <v>0</v>
          </cell>
          <cell r="AN84">
            <v>93000</v>
          </cell>
          <cell r="AO84">
            <v>0</v>
          </cell>
          <cell r="AP84">
            <v>0</v>
          </cell>
          <cell r="AQ84">
            <v>68893000</v>
          </cell>
          <cell r="BV84">
            <v>15000</v>
          </cell>
          <cell r="BW84">
            <v>216000</v>
          </cell>
          <cell r="BX84">
            <v>1225000</v>
          </cell>
          <cell r="BY84">
            <v>0</v>
          </cell>
          <cell r="BZ84">
            <v>0</v>
          </cell>
          <cell r="CM84">
            <v>10125000</v>
          </cell>
          <cell r="CO84">
            <v>0</v>
          </cell>
          <cell r="CP84">
            <v>0</v>
          </cell>
          <cell r="CQ84">
            <v>0</v>
          </cell>
          <cell r="CR84">
            <v>0</v>
          </cell>
          <cell r="CS84">
            <v>0</v>
          </cell>
          <cell r="CT84">
            <v>0</v>
          </cell>
          <cell r="CV84">
            <v>0</v>
          </cell>
          <cell r="CW84">
            <v>12655000</v>
          </cell>
        </row>
        <row r="85">
          <cell r="A85">
            <v>805</v>
          </cell>
          <cell r="B85">
            <v>21444883</v>
          </cell>
          <cell r="C85">
            <v>611713</v>
          </cell>
          <cell r="D85">
            <v>3286050</v>
          </cell>
          <cell r="E85">
            <v>1344705</v>
          </cell>
          <cell r="F85">
            <v>915621</v>
          </cell>
          <cell r="G85">
            <v>0</v>
          </cell>
          <cell r="H85">
            <v>0</v>
          </cell>
          <cell r="I85">
            <v>69547</v>
          </cell>
          <cell r="J85">
            <v>28730</v>
          </cell>
          <cell r="K85">
            <v>26910</v>
          </cell>
          <cell r="L85">
            <v>78984</v>
          </cell>
          <cell r="M85">
            <v>52621</v>
          </cell>
          <cell r="N85">
            <v>0</v>
          </cell>
          <cell r="O85">
            <v>0</v>
          </cell>
          <cell r="P85">
            <v>850136</v>
          </cell>
          <cell r="Q85">
            <v>248854</v>
          </cell>
          <cell r="R85">
            <v>42486</v>
          </cell>
          <cell r="V85">
            <v>11724</v>
          </cell>
          <cell r="Y85">
            <v>0</v>
          </cell>
          <cell r="Z85">
            <v>0</v>
          </cell>
          <cell r="AA85">
            <v>0</v>
          </cell>
          <cell r="AB85">
            <v>0</v>
          </cell>
          <cell r="AD85">
            <v>65335</v>
          </cell>
          <cell r="AE85">
            <v>13874</v>
          </cell>
          <cell r="AF85">
            <v>7695</v>
          </cell>
          <cell r="AG85">
            <v>20182</v>
          </cell>
          <cell r="AH85">
            <v>1319</v>
          </cell>
          <cell r="AI85">
            <v>29204</v>
          </cell>
          <cell r="AJ85">
            <v>545192</v>
          </cell>
          <cell r="AK85">
            <v>443415</v>
          </cell>
          <cell r="AL85">
            <v>523873</v>
          </cell>
          <cell r="AM85">
            <v>0</v>
          </cell>
          <cell r="AN85">
            <v>16135</v>
          </cell>
          <cell r="AO85">
            <v>102895</v>
          </cell>
          <cell r="AP85">
            <v>0</v>
          </cell>
          <cell r="AQ85">
            <v>30782083</v>
          </cell>
          <cell r="BV85">
            <v>3835</v>
          </cell>
          <cell r="BW85">
            <v>127231</v>
          </cell>
          <cell r="BX85">
            <v>219256</v>
          </cell>
          <cell r="BY85">
            <v>0</v>
          </cell>
          <cell r="BZ85">
            <v>25580</v>
          </cell>
          <cell r="CM85">
            <v>1236295</v>
          </cell>
          <cell r="CO85">
            <v>0</v>
          </cell>
          <cell r="CP85">
            <v>0</v>
          </cell>
          <cell r="CQ85">
            <v>0</v>
          </cell>
          <cell r="CR85">
            <v>0</v>
          </cell>
          <cell r="CS85">
            <v>0</v>
          </cell>
          <cell r="CT85">
            <v>0</v>
          </cell>
          <cell r="CV85">
            <v>0</v>
          </cell>
          <cell r="CW85">
            <v>368643</v>
          </cell>
        </row>
        <row r="86">
          <cell r="A86">
            <v>806</v>
          </cell>
          <cell r="B86">
            <v>20302144</v>
          </cell>
          <cell r="C86">
            <v>612571</v>
          </cell>
          <cell r="D86">
            <v>3516524</v>
          </cell>
          <cell r="E86">
            <v>1724495</v>
          </cell>
          <cell r="F86">
            <v>993842</v>
          </cell>
          <cell r="G86">
            <v>0</v>
          </cell>
          <cell r="H86">
            <v>0</v>
          </cell>
          <cell r="I86">
            <v>329700</v>
          </cell>
          <cell r="J86">
            <v>0</v>
          </cell>
          <cell r="K86">
            <v>406106</v>
          </cell>
          <cell r="L86">
            <v>433604</v>
          </cell>
          <cell r="M86">
            <v>13615</v>
          </cell>
          <cell r="N86">
            <v>85185</v>
          </cell>
          <cell r="O86">
            <v>0</v>
          </cell>
          <cell r="P86">
            <v>1772654</v>
          </cell>
          <cell r="Q86">
            <v>263759</v>
          </cell>
          <cell r="R86">
            <v>0</v>
          </cell>
          <cell r="V86">
            <v>11960</v>
          </cell>
          <cell r="Y86">
            <v>0</v>
          </cell>
          <cell r="Z86">
            <v>0</v>
          </cell>
          <cell r="AA86">
            <v>0</v>
          </cell>
          <cell r="AB86">
            <v>0</v>
          </cell>
          <cell r="AD86">
            <v>76591</v>
          </cell>
          <cell r="AE86">
            <v>0</v>
          </cell>
          <cell r="AF86">
            <v>0</v>
          </cell>
          <cell r="AG86">
            <v>8951</v>
          </cell>
          <cell r="AH86">
            <v>1223</v>
          </cell>
          <cell r="AI86">
            <v>33541</v>
          </cell>
          <cell r="AJ86">
            <v>969565</v>
          </cell>
          <cell r="AK86">
            <v>538689</v>
          </cell>
          <cell r="AL86">
            <v>250458</v>
          </cell>
          <cell r="AM86">
            <v>0</v>
          </cell>
          <cell r="AN86">
            <v>62205</v>
          </cell>
          <cell r="AO86">
            <v>124324</v>
          </cell>
          <cell r="AP86">
            <v>0</v>
          </cell>
          <cell r="AQ86">
            <v>32531706</v>
          </cell>
          <cell r="BV86">
            <v>68280</v>
          </cell>
          <cell r="BW86">
            <v>286331</v>
          </cell>
          <cell r="BX86">
            <v>260568</v>
          </cell>
          <cell r="BY86">
            <v>0</v>
          </cell>
          <cell r="BZ86">
            <v>0</v>
          </cell>
          <cell r="CM86">
            <v>0</v>
          </cell>
          <cell r="CO86">
            <v>0</v>
          </cell>
          <cell r="CP86">
            <v>0</v>
          </cell>
          <cell r="CQ86">
            <v>0</v>
          </cell>
          <cell r="CR86">
            <v>0</v>
          </cell>
          <cell r="CS86">
            <v>0</v>
          </cell>
          <cell r="CT86">
            <v>0</v>
          </cell>
          <cell r="CV86">
            <v>0</v>
          </cell>
          <cell r="CW86">
            <v>1488317</v>
          </cell>
        </row>
        <row r="87">
          <cell r="A87">
            <v>807</v>
          </cell>
          <cell r="B87">
            <v>32716000</v>
          </cell>
          <cell r="C87">
            <v>1110502</v>
          </cell>
          <cell r="D87">
            <v>3131387</v>
          </cell>
          <cell r="E87">
            <v>2802000</v>
          </cell>
          <cell r="F87">
            <v>0</v>
          </cell>
          <cell r="G87">
            <v>0</v>
          </cell>
          <cell r="H87">
            <v>0</v>
          </cell>
          <cell r="I87">
            <v>113747</v>
          </cell>
          <cell r="J87">
            <v>7690</v>
          </cell>
          <cell r="K87">
            <v>164103</v>
          </cell>
          <cell r="L87">
            <v>117495</v>
          </cell>
          <cell r="M87">
            <v>57687</v>
          </cell>
          <cell r="N87">
            <v>0</v>
          </cell>
          <cell r="O87">
            <v>0</v>
          </cell>
          <cell r="P87">
            <v>103670</v>
          </cell>
          <cell r="Q87">
            <v>152365</v>
          </cell>
          <cell r="R87">
            <v>716714</v>
          </cell>
          <cell r="V87">
            <v>0</v>
          </cell>
          <cell r="Y87">
            <v>0</v>
          </cell>
          <cell r="Z87">
            <v>250250</v>
          </cell>
          <cell r="AA87">
            <v>0</v>
          </cell>
          <cell r="AB87">
            <v>0</v>
          </cell>
          <cell r="AD87">
            <v>61950</v>
          </cell>
          <cell r="AE87">
            <v>17758</v>
          </cell>
          <cell r="AF87">
            <v>67732</v>
          </cell>
          <cell r="AG87">
            <v>0</v>
          </cell>
          <cell r="AH87">
            <v>17136</v>
          </cell>
          <cell r="AI87">
            <v>2904</v>
          </cell>
          <cell r="AJ87">
            <v>352715</v>
          </cell>
          <cell r="AK87">
            <v>0</v>
          </cell>
          <cell r="AL87">
            <v>0</v>
          </cell>
          <cell r="AM87">
            <v>0</v>
          </cell>
          <cell r="AN87">
            <v>1626480</v>
          </cell>
          <cell r="AO87">
            <v>481772</v>
          </cell>
          <cell r="AP87">
            <v>0</v>
          </cell>
          <cell r="AQ87">
            <v>44072057</v>
          </cell>
          <cell r="BV87">
            <v>16884</v>
          </cell>
          <cell r="BW87">
            <v>292060</v>
          </cell>
          <cell r="BX87">
            <v>119027</v>
          </cell>
          <cell r="BY87">
            <v>2126</v>
          </cell>
          <cell r="BZ87">
            <v>41392</v>
          </cell>
          <cell r="CM87">
            <v>30000</v>
          </cell>
          <cell r="CO87">
            <v>0</v>
          </cell>
          <cell r="CP87">
            <v>0</v>
          </cell>
          <cell r="CQ87">
            <v>50000</v>
          </cell>
          <cell r="CR87">
            <v>0</v>
          </cell>
          <cell r="CS87">
            <v>0</v>
          </cell>
          <cell r="CT87">
            <v>0</v>
          </cell>
          <cell r="CV87">
            <v>0</v>
          </cell>
          <cell r="CW87">
            <v>2016059</v>
          </cell>
        </row>
        <row r="88">
          <cell r="A88">
            <v>808</v>
          </cell>
          <cell r="B88">
            <v>39910719</v>
          </cell>
          <cell r="C88">
            <v>1395541</v>
          </cell>
          <cell r="D88">
            <v>4993112</v>
          </cell>
          <cell r="E88">
            <v>1772819</v>
          </cell>
          <cell r="F88">
            <v>1773414</v>
          </cell>
          <cell r="G88">
            <v>0</v>
          </cell>
          <cell r="H88">
            <v>0</v>
          </cell>
          <cell r="I88">
            <v>0</v>
          </cell>
          <cell r="J88">
            <v>13625</v>
          </cell>
          <cell r="K88">
            <v>605483</v>
          </cell>
          <cell r="L88">
            <v>105009</v>
          </cell>
          <cell r="M88">
            <v>15283</v>
          </cell>
          <cell r="N88">
            <v>219670</v>
          </cell>
          <cell r="O88">
            <v>0</v>
          </cell>
          <cell r="P88">
            <v>915606</v>
          </cell>
          <cell r="Q88">
            <v>157892</v>
          </cell>
          <cell r="R88">
            <v>98942</v>
          </cell>
          <cell r="V88">
            <v>11263</v>
          </cell>
          <cell r="Y88">
            <v>0</v>
          </cell>
          <cell r="Z88">
            <v>0</v>
          </cell>
          <cell r="AA88">
            <v>0</v>
          </cell>
          <cell r="AB88">
            <v>0</v>
          </cell>
          <cell r="AD88">
            <v>62173</v>
          </cell>
          <cell r="AE88">
            <v>20796</v>
          </cell>
          <cell r="AF88">
            <v>8224</v>
          </cell>
          <cell r="AG88">
            <v>11591</v>
          </cell>
          <cell r="AH88">
            <v>1996</v>
          </cell>
          <cell r="AI88">
            <v>2703</v>
          </cell>
          <cell r="AJ88">
            <v>543822</v>
          </cell>
          <cell r="AK88">
            <v>0</v>
          </cell>
          <cell r="AL88">
            <v>676104</v>
          </cell>
          <cell r="AM88">
            <v>0</v>
          </cell>
          <cell r="AN88">
            <v>30310</v>
          </cell>
          <cell r="AO88">
            <v>457544</v>
          </cell>
          <cell r="AP88">
            <v>0</v>
          </cell>
          <cell r="AQ88">
            <v>53803641</v>
          </cell>
          <cell r="BV88">
            <v>9268</v>
          </cell>
          <cell r="BW88">
            <v>207207</v>
          </cell>
          <cell r="BX88">
            <v>431266</v>
          </cell>
          <cell r="BY88">
            <v>0</v>
          </cell>
          <cell r="BZ88">
            <v>84590</v>
          </cell>
          <cell r="CM88">
            <v>2141954</v>
          </cell>
          <cell r="CO88">
            <v>0</v>
          </cell>
          <cell r="CP88">
            <v>0</v>
          </cell>
          <cell r="CQ88">
            <v>0</v>
          </cell>
          <cell r="CR88">
            <v>0</v>
          </cell>
          <cell r="CS88">
            <v>0</v>
          </cell>
          <cell r="CT88">
            <v>0</v>
          </cell>
          <cell r="CV88">
            <v>0</v>
          </cell>
          <cell r="CW88">
            <v>3580869</v>
          </cell>
        </row>
        <row r="89">
          <cell r="A89">
            <v>810</v>
          </cell>
          <cell r="B89">
            <v>53132999</v>
          </cell>
          <cell r="C89">
            <v>1558124</v>
          </cell>
          <cell r="D89">
            <v>6528142</v>
          </cell>
          <cell r="E89">
            <v>3395487</v>
          </cell>
          <cell r="F89">
            <v>1778142</v>
          </cell>
          <cell r="G89">
            <v>0</v>
          </cell>
          <cell r="H89">
            <v>151112</v>
          </cell>
          <cell r="I89">
            <v>1166142</v>
          </cell>
          <cell r="J89">
            <v>765712</v>
          </cell>
          <cell r="K89">
            <v>0</v>
          </cell>
          <cell r="L89">
            <v>0</v>
          </cell>
          <cell r="M89">
            <v>14662</v>
          </cell>
          <cell r="N89">
            <v>112974</v>
          </cell>
          <cell r="O89">
            <v>0</v>
          </cell>
          <cell r="P89">
            <v>1660773</v>
          </cell>
          <cell r="Q89">
            <v>18183</v>
          </cell>
          <cell r="R89">
            <v>80263</v>
          </cell>
          <cell r="V89">
            <v>27550</v>
          </cell>
          <cell r="Y89">
            <v>0</v>
          </cell>
          <cell r="Z89">
            <v>0</v>
          </cell>
          <cell r="AA89">
            <v>0</v>
          </cell>
          <cell r="AB89">
            <v>29815</v>
          </cell>
          <cell r="AD89">
            <v>99801</v>
          </cell>
          <cell r="AE89">
            <v>34128</v>
          </cell>
          <cell r="AF89">
            <v>42968</v>
          </cell>
          <cell r="AG89">
            <v>21613</v>
          </cell>
          <cell r="AH89">
            <v>2168</v>
          </cell>
          <cell r="AI89">
            <v>17549</v>
          </cell>
          <cell r="AJ89">
            <v>1178781</v>
          </cell>
          <cell r="AK89">
            <v>0</v>
          </cell>
          <cell r="AL89">
            <v>278712</v>
          </cell>
          <cell r="AM89">
            <v>0</v>
          </cell>
          <cell r="AN89">
            <v>270288</v>
          </cell>
          <cell r="AO89">
            <v>69647</v>
          </cell>
          <cell r="AP89">
            <v>0</v>
          </cell>
          <cell r="AQ89">
            <v>72435735</v>
          </cell>
          <cell r="BV89">
            <v>73362</v>
          </cell>
          <cell r="BW89">
            <v>1064208</v>
          </cell>
          <cell r="BX89">
            <v>0</v>
          </cell>
          <cell r="BY89">
            <v>0</v>
          </cell>
          <cell r="BZ89">
            <v>240120</v>
          </cell>
          <cell r="CM89">
            <v>1398850</v>
          </cell>
          <cell r="CO89">
            <v>0</v>
          </cell>
          <cell r="CP89">
            <v>0</v>
          </cell>
          <cell r="CQ89">
            <v>0</v>
          </cell>
          <cell r="CR89">
            <v>0</v>
          </cell>
          <cell r="CS89">
            <v>0</v>
          </cell>
          <cell r="CT89">
            <v>0</v>
          </cell>
          <cell r="CV89">
            <v>0</v>
          </cell>
          <cell r="CW89">
            <v>4734764</v>
          </cell>
        </row>
        <row r="90">
          <cell r="A90">
            <v>811</v>
          </cell>
          <cell r="B90">
            <v>75478456</v>
          </cell>
          <cell r="C90">
            <v>2039885</v>
          </cell>
          <cell r="D90">
            <v>6312847</v>
          </cell>
          <cell r="E90">
            <v>809794</v>
          </cell>
          <cell r="F90">
            <v>3616102</v>
          </cell>
          <cell r="G90">
            <v>0</v>
          </cell>
          <cell r="H90">
            <v>0</v>
          </cell>
          <cell r="I90">
            <v>1042960</v>
          </cell>
          <cell r="J90">
            <v>386235</v>
          </cell>
          <cell r="K90">
            <v>0</v>
          </cell>
          <cell r="L90">
            <v>0</v>
          </cell>
          <cell r="M90">
            <v>0</v>
          </cell>
          <cell r="N90">
            <v>250870</v>
          </cell>
          <cell r="O90">
            <v>0</v>
          </cell>
          <cell r="P90">
            <v>266640</v>
          </cell>
          <cell r="Q90">
            <v>401101</v>
          </cell>
          <cell r="R90">
            <v>83174</v>
          </cell>
          <cell r="V90">
            <v>0</v>
          </cell>
          <cell r="Y90">
            <v>0</v>
          </cell>
          <cell r="Z90">
            <v>95966</v>
          </cell>
          <cell r="AA90">
            <v>0</v>
          </cell>
          <cell r="AB90">
            <v>0</v>
          </cell>
          <cell r="AD90">
            <v>261771</v>
          </cell>
          <cell r="AE90">
            <v>25003</v>
          </cell>
          <cell r="AF90">
            <v>55795</v>
          </cell>
          <cell r="AG90">
            <v>0</v>
          </cell>
          <cell r="AH90">
            <v>3869</v>
          </cell>
          <cell r="AI90">
            <v>228010</v>
          </cell>
          <cell r="AJ90">
            <v>1099019</v>
          </cell>
          <cell r="AK90">
            <v>0</v>
          </cell>
          <cell r="AL90">
            <v>0</v>
          </cell>
          <cell r="AM90">
            <v>0</v>
          </cell>
          <cell r="AN90">
            <v>95287</v>
          </cell>
          <cell r="AO90">
            <v>2053454</v>
          </cell>
          <cell r="AP90">
            <v>0</v>
          </cell>
          <cell r="AQ90">
            <v>94606238</v>
          </cell>
          <cell r="BV90">
            <v>22086</v>
          </cell>
          <cell r="BW90">
            <v>1793208</v>
          </cell>
          <cell r="BX90">
            <v>2615350</v>
          </cell>
          <cell r="BY90">
            <v>0</v>
          </cell>
          <cell r="BZ90">
            <v>100000</v>
          </cell>
          <cell r="CM90">
            <v>13551489</v>
          </cell>
          <cell r="CO90">
            <v>0</v>
          </cell>
          <cell r="CP90">
            <v>0</v>
          </cell>
          <cell r="CQ90">
            <v>0</v>
          </cell>
          <cell r="CR90">
            <v>0</v>
          </cell>
          <cell r="CS90">
            <v>0</v>
          </cell>
          <cell r="CT90">
            <v>0</v>
          </cell>
          <cell r="CV90">
            <v>0</v>
          </cell>
          <cell r="CW90">
            <v>10867000</v>
          </cell>
        </row>
        <row r="91">
          <cell r="A91">
            <v>812</v>
          </cell>
          <cell r="B91">
            <v>37574806</v>
          </cell>
          <cell r="C91">
            <v>1206191</v>
          </cell>
          <cell r="D91">
            <v>2321479</v>
          </cell>
          <cell r="E91">
            <v>520855</v>
          </cell>
          <cell r="F91">
            <v>1348230</v>
          </cell>
          <cell r="G91">
            <v>89261</v>
          </cell>
          <cell r="H91">
            <v>0</v>
          </cell>
          <cell r="I91">
            <v>625376</v>
          </cell>
          <cell r="J91">
            <v>543334</v>
          </cell>
          <cell r="K91">
            <v>0</v>
          </cell>
          <cell r="L91">
            <v>0</v>
          </cell>
          <cell r="M91">
            <v>0</v>
          </cell>
          <cell r="N91">
            <v>105922</v>
          </cell>
          <cell r="O91">
            <v>0</v>
          </cell>
          <cell r="P91">
            <v>628543</v>
          </cell>
          <cell r="Q91">
            <v>19045</v>
          </cell>
          <cell r="R91">
            <v>26919</v>
          </cell>
          <cell r="V91">
            <v>10663</v>
          </cell>
          <cell r="Y91">
            <v>0</v>
          </cell>
          <cell r="Z91">
            <v>0</v>
          </cell>
          <cell r="AA91">
            <v>0</v>
          </cell>
          <cell r="AB91">
            <v>0</v>
          </cell>
          <cell r="AD91">
            <v>144432</v>
          </cell>
          <cell r="AE91">
            <v>73347</v>
          </cell>
          <cell r="AF91">
            <v>120164</v>
          </cell>
          <cell r="AG91">
            <v>25569</v>
          </cell>
          <cell r="AH91">
            <v>4842</v>
          </cell>
          <cell r="AI91">
            <v>0</v>
          </cell>
          <cell r="AJ91">
            <v>492864</v>
          </cell>
          <cell r="AK91">
            <v>0</v>
          </cell>
          <cell r="AL91">
            <v>115209</v>
          </cell>
          <cell r="AM91">
            <v>0</v>
          </cell>
          <cell r="AN91">
            <v>0</v>
          </cell>
          <cell r="AO91">
            <v>141767</v>
          </cell>
          <cell r="AP91">
            <v>0</v>
          </cell>
          <cell r="AQ91">
            <v>46138818</v>
          </cell>
          <cell r="BV91">
            <v>28576</v>
          </cell>
          <cell r="BW91">
            <v>305278</v>
          </cell>
          <cell r="BX91">
            <v>644399</v>
          </cell>
          <cell r="BY91">
            <v>89276</v>
          </cell>
          <cell r="BZ91">
            <v>7760</v>
          </cell>
          <cell r="CM91">
            <v>1722877</v>
          </cell>
          <cell r="CO91">
            <v>0</v>
          </cell>
          <cell r="CP91">
            <v>0</v>
          </cell>
          <cell r="CQ91">
            <v>0</v>
          </cell>
          <cell r="CR91">
            <v>0</v>
          </cell>
          <cell r="CS91">
            <v>0</v>
          </cell>
          <cell r="CT91">
            <v>0</v>
          </cell>
          <cell r="CV91">
            <v>0</v>
          </cell>
          <cell r="CW91">
            <v>3632500</v>
          </cell>
        </row>
        <row r="92">
          <cell r="A92">
            <v>813</v>
          </cell>
          <cell r="B92">
            <v>33880553</v>
          </cell>
          <cell r="C92">
            <v>1370718</v>
          </cell>
          <cell r="D92">
            <v>3599919</v>
          </cell>
          <cell r="E92">
            <v>511618</v>
          </cell>
          <cell r="F92">
            <v>1690155</v>
          </cell>
          <cell r="G92">
            <v>0</v>
          </cell>
          <cell r="H92">
            <v>0</v>
          </cell>
          <cell r="I92">
            <v>182854</v>
          </cell>
          <cell r="J92">
            <v>102109</v>
          </cell>
          <cell r="K92">
            <v>0</v>
          </cell>
          <cell r="L92">
            <v>0</v>
          </cell>
          <cell r="M92">
            <v>98882</v>
          </cell>
          <cell r="N92">
            <v>395459</v>
          </cell>
          <cell r="O92">
            <v>1233007</v>
          </cell>
          <cell r="P92">
            <v>469753</v>
          </cell>
          <cell r="Q92">
            <v>82910</v>
          </cell>
          <cell r="R92">
            <v>209780</v>
          </cell>
          <cell r="V92">
            <v>9121</v>
          </cell>
          <cell r="Y92">
            <v>0</v>
          </cell>
          <cell r="Z92">
            <v>0</v>
          </cell>
          <cell r="AA92">
            <v>0</v>
          </cell>
          <cell r="AB92">
            <v>8581</v>
          </cell>
          <cell r="AD92">
            <v>33496</v>
          </cell>
          <cell r="AE92">
            <v>1005</v>
          </cell>
          <cell r="AF92">
            <v>0</v>
          </cell>
          <cell r="AG92">
            <v>36418</v>
          </cell>
          <cell r="AH92">
            <v>985</v>
          </cell>
          <cell r="AI92">
            <v>65850</v>
          </cell>
          <cell r="AJ92">
            <v>255456</v>
          </cell>
          <cell r="AK92">
            <v>0</v>
          </cell>
          <cell r="AL92">
            <v>28748</v>
          </cell>
          <cell r="AM92">
            <v>0</v>
          </cell>
          <cell r="AN92">
            <v>0</v>
          </cell>
          <cell r="AO92">
            <v>1182396</v>
          </cell>
          <cell r="AP92">
            <v>10000</v>
          </cell>
          <cell r="AQ92">
            <v>45459773</v>
          </cell>
          <cell r="BV92">
            <v>48359</v>
          </cell>
          <cell r="BW92">
            <v>140567</v>
          </cell>
          <cell r="BX92">
            <v>1382740</v>
          </cell>
          <cell r="BY92">
            <v>0</v>
          </cell>
          <cell r="BZ92">
            <v>419472</v>
          </cell>
          <cell r="CM92">
            <v>961931</v>
          </cell>
          <cell r="CO92">
            <v>0</v>
          </cell>
          <cell r="CP92">
            <v>0</v>
          </cell>
          <cell r="CQ92">
            <v>0</v>
          </cell>
          <cell r="CR92">
            <v>0</v>
          </cell>
          <cell r="CS92">
            <v>0</v>
          </cell>
          <cell r="CT92">
            <v>0</v>
          </cell>
          <cell r="CV92">
            <v>0</v>
          </cell>
          <cell r="CW92">
            <v>2327253</v>
          </cell>
        </row>
        <row r="93">
          <cell r="A93">
            <v>815</v>
          </cell>
          <cell r="B93">
            <v>137129842</v>
          </cell>
          <cell r="C93">
            <v>4769244</v>
          </cell>
          <cell r="D93">
            <v>8137819</v>
          </cell>
          <cell r="E93">
            <v>0</v>
          </cell>
          <cell r="F93">
            <v>6890148</v>
          </cell>
          <cell r="G93">
            <v>0</v>
          </cell>
          <cell r="H93">
            <v>95333</v>
          </cell>
          <cell r="I93">
            <v>2762793</v>
          </cell>
          <cell r="J93">
            <v>507114</v>
          </cell>
          <cell r="K93">
            <v>0</v>
          </cell>
          <cell r="L93">
            <v>0</v>
          </cell>
          <cell r="M93">
            <v>141770</v>
          </cell>
          <cell r="N93">
            <v>8558</v>
          </cell>
          <cell r="O93">
            <v>0</v>
          </cell>
          <cell r="P93">
            <v>748975</v>
          </cell>
          <cell r="Q93">
            <v>0</v>
          </cell>
          <cell r="R93">
            <v>1616717</v>
          </cell>
          <cell r="V93">
            <v>96142</v>
          </cell>
          <cell r="Y93">
            <v>0</v>
          </cell>
          <cell r="Z93">
            <v>0</v>
          </cell>
          <cell r="AA93">
            <v>0</v>
          </cell>
          <cell r="AB93">
            <v>0</v>
          </cell>
          <cell r="AD93">
            <v>598836</v>
          </cell>
          <cell r="AE93">
            <v>65763</v>
          </cell>
          <cell r="AF93">
            <v>1117312</v>
          </cell>
          <cell r="AG93">
            <v>0</v>
          </cell>
          <cell r="AH93">
            <v>14000</v>
          </cell>
          <cell r="AI93">
            <v>51724</v>
          </cell>
          <cell r="AJ93">
            <v>210967</v>
          </cell>
          <cell r="AK93">
            <v>0</v>
          </cell>
          <cell r="AL93">
            <v>0</v>
          </cell>
          <cell r="AM93">
            <v>0</v>
          </cell>
          <cell r="AN93">
            <v>186910</v>
          </cell>
          <cell r="AO93">
            <v>7903568</v>
          </cell>
          <cell r="AP93">
            <v>0</v>
          </cell>
          <cell r="AQ93">
            <v>173053535</v>
          </cell>
          <cell r="BV93">
            <v>83471</v>
          </cell>
          <cell r="BW93">
            <v>1779441</v>
          </cell>
          <cell r="BX93">
            <v>7285465</v>
          </cell>
          <cell r="BY93">
            <v>596871</v>
          </cell>
          <cell r="BZ93">
            <v>2443736</v>
          </cell>
          <cell r="CM93">
            <v>25211378</v>
          </cell>
          <cell r="CO93">
            <v>0</v>
          </cell>
          <cell r="CP93">
            <v>0</v>
          </cell>
          <cell r="CQ93">
            <v>0</v>
          </cell>
          <cell r="CR93">
            <v>0</v>
          </cell>
          <cell r="CS93">
            <v>0</v>
          </cell>
          <cell r="CT93">
            <v>0</v>
          </cell>
          <cell r="CV93">
            <v>0</v>
          </cell>
          <cell r="CW93">
            <v>9593595</v>
          </cell>
        </row>
        <row r="94">
          <cell r="A94">
            <v>816</v>
          </cell>
          <cell r="B94">
            <v>32604311</v>
          </cell>
          <cell r="C94">
            <v>1128318</v>
          </cell>
          <cell r="D94">
            <v>3514265</v>
          </cell>
          <cell r="E94">
            <v>0</v>
          </cell>
          <cell r="F94">
            <v>1658721</v>
          </cell>
          <cell r="G94">
            <v>0</v>
          </cell>
          <cell r="H94">
            <v>0</v>
          </cell>
          <cell r="I94">
            <v>489651</v>
          </cell>
          <cell r="J94">
            <v>87056</v>
          </cell>
          <cell r="K94">
            <v>276724</v>
          </cell>
          <cell r="L94">
            <v>142186</v>
          </cell>
          <cell r="M94">
            <v>38847</v>
          </cell>
          <cell r="N94">
            <v>0</v>
          </cell>
          <cell r="O94">
            <v>0</v>
          </cell>
          <cell r="P94">
            <v>658264</v>
          </cell>
          <cell r="Q94">
            <v>416375</v>
          </cell>
          <cell r="R94">
            <v>260100</v>
          </cell>
          <cell r="V94">
            <v>28468</v>
          </cell>
          <cell r="Y94">
            <v>0</v>
          </cell>
          <cell r="Z94">
            <v>0</v>
          </cell>
          <cell r="AA94">
            <v>0</v>
          </cell>
          <cell r="AB94">
            <v>0</v>
          </cell>
          <cell r="AD94">
            <v>61865</v>
          </cell>
          <cell r="AE94">
            <v>15213</v>
          </cell>
          <cell r="AF94">
            <v>23275</v>
          </cell>
          <cell r="AG94">
            <v>0</v>
          </cell>
          <cell r="AH94">
            <v>10842</v>
          </cell>
          <cell r="AI94">
            <v>37317</v>
          </cell>
          <cell r="AJ94">
            <v>1370943</v>
          </cell>
          <cell r="AK94">
            <v>0</v>
          </cell>
          <cell r="AL94">
            <v>0</v>
          </cell>
          <cell r="AM94">
            <v>0</v>
          </cell>
          <cell r="AN94">
            <v>83379</v>
          </cell>
          <cell r="AO94">
            <v>138427</v>
          </cell>
          <cell r="AP94">
            <v>0</v>
          </cell>
          <cell r="AQ94">
            <v>43044547</v>
          </cell>
          <cell r="BV94">
            <v>16073</v>
          </cell>
          <cell r="BW94">
            <v>0</v>
          </cell>
          <cell r="BX94">
            <v>1093898</v>
          </cell>
          <cell r="BY94">
            <v>0</v>
          </cell>
          <cell r="BZ94">
            <v>73520</v>
          </cell>
          <cell r="CM94">
            <v>4323056</v>
          </cell>
          <cell r="CO94">
            <v>84736</v>
          </cell>
          <cell r="CP94">
            <v>64797</v>
          </cell>
          <cell r="CQ94">
            <v>48647</v>
          </cell>
          <cell r="CR94">
            <v>1332</v>
          </cell>
          <cell r="CS94">
            <v>0</v>
          </cell>
          <cell r="CT94">
            <v>0</v>
          </cell>
          <cell r="CV94">
            <v>0</v>
          </cell>
          <cell r="CW94">
            <v>4236000</v>
          </cell>
        </row>
        <row r="95">
          <cell r="A95">
            <v>820</v>
          </cell>
          <cell r="B95">
            <v>114613813</v>
          </cell>
          <cell r="C95">
            <v>5329910</v>
          </cell>
          <cell r="D95">
            <v>5454673</v>
          </cell>
          <cell r="E95">
            <v>894418</v>
          </cell>
          <cell r="F95">
            <v>4793033</v>
          </cell>
          <cell r="G95">
            <v>0</v>
          </cell>
          <cell r="H95">
            <v>302060</v>
          </cell>
          <cell r="I95">
            <v>872930</v>
          </cell>
          <cell r="J95">
            <v>423555</v>
          </cell>
          <cell r="K95">
            <v>283187</v>
          </cell>
          <cell r="L95">
            <v>56492</v>
          </cell>
          <cell r="M95">
            <v>128310</v>
          </cell>
          <cell r="N95">
            <v>228785</v>
          </cell>
          <cell r="O95">
            <v>29421</v>
          </cell>
          <cell r="P95">
            <v>1134034</v>
          </cell>
          <cell r="Q95">
            <v>93969</v>
          </cell>
          <cell r="R95">
            <v>2490949</v>
          </cell>
          <cell r="V95">
            <v>14958</v>
          </cell>
          <cell r="Y95">
            <v>0</v>
          </cell>
          <cell r="Z95">
            <v>0</v>
          </cell>
          <cell r="AA95">
            <v>0</v>
          </cell>
          <cell r="AB95">
            <v>0</v>
          </cell>
          <cell r="AD95">
            <v>181299</v>
          </cell>
          <cell r="AE95">
            <v>0</v>
          </cell>
          <cell r="AF95">
            <v>51696</v>
          </cell>
          <cell r="AG95">
            <v>36068</v>
          </cell>
          <cell r="AH95">
            <v>0</v>
          </cell>
          <cell r="AI95">
            <v>0</v>
          </cell>
          <cell r="AJ95">
            <v>498201</v>
          </cell>
          <cell r="AK95">
            <v>0</v>
          </cell>
          <cell r="AL95">
            <v>0</v>
          </cell>
          <cell r="AM95">
            <v>0</v>
          </cell>
          <cell r="AN95">
            <v>0</v>
          </cell>
          <cell r="AO95">
            <v>1615596</v>
          </cell>
          <cell r="AP95">
            <v>0</v>
          </cell>
          <cell r="AQ95">
            <v>139527357</v>
          </cell>
          <cell r="BV95">
            <v>9090</v>
          </cell>
          <cell r="BW95">
            <v>0</v>
          </cell>
          <cell r="BX95">
            <v>5542124</v>
          </cell>
          <cell r="BY95">
            <v>388284</v>
          </cell>
          <cell r="BZ95">
            <v>0</v>
          </cell>
          <cell r="CM95">
            <v>20398475</v>
          </cell>
          <cell r="CO95">
            <v>150937</v>
          </cell>
          <cell r="CP95">
            <v>459670</v>
          </cell>
          <cell r="CQ95">
            <v>0</v>
          </cell>
          <cell r="CR95">
            <v>0</v>
          </cell>
          <cell r="CS95">
            <v>0</v>
          </cell>
          <cell r="CT95">
            <v>0</v>
          </cell>
          <cell r="CV95">
            <v>0</v>
          </cell>
          <cell r="CW95">
            <v>8417000</v>
          </cell>
        </row>
        <row r="96">
          <cell r="A96">
            <v>821</v>
          </cell>
          <cell r="B96">
            <v>43314254</v>
          </cell>
          <cell r="C96">
            <v>1229726</v>
          </cell>
          <cell r="D96">
            <v>4043614</v>
          </cell>
          <cell r="E96">
            <v>1716698</v>
          </cell>
          <cell r="F96">
            <v>1255602</v>
          </cell>
          <cell r="G96">
            <v>0</v>
          </cell>
          <cell r="H96">
            <v>0</v>
          </cell>
          <cell r="I96">
            <v>152937</v>
          </cell>
          <cell r="J96">
            <v>152937</v>
          </cell>
          <cell r="K96">
            <v>0</v>
          </cell>
          <cell r="L96">
            <v>0</v>
          </cell>
          <cell r="M96">
            <v>76645</v>
          </cell>
          <cell r="N96">
            <v>40042</v>
          </cell>
          <cell r="O96">
            <v>0</v>
          </cell>
          <cell r="P96">
            <v>947571</v>
          </cell>
          <cell r="Q96">
            <v>147403</v>
          </cell>
          <cell r="R96">
            <v>698716</v>
          </cell>
          <cell r="V96">
            <v>30767</v>
          </cell>
          <cell r="Y96">
            <v>0</v>
          </cell>
          <cell r="Z96">
            <v>23815</v>
          </cell>
          <cell r="AA96">
            <v>0</v>
          </cell>
          <cell r="AB96">
            <v>0</v>
          </cell>
          <cell r="AD96">
            <v>144581</v>
          </cell>
          <cell r="AE96">
            <v>0</v>
          </cell>
          <cell r="AF96">
            <v>54427</v>
          </cell>
          <cell r="AG96">
            <v>40441</v>
          </cell>
          <cell r="AH96">
            <v>322</v>
          </cell>
          <cell r="AI96">
            <v>64432</v>
          </cell>
          <cell r="AJ96">
            <v>826168</v>
          </cell>
          <cell r="AK96">
            <v>0</v>
          </cell>
          <cell r="AL96">
            <v>174663</v>
          </cell>
          <cell r="AM96">
            <v>0</v>
          </cell>
          <cell r="AN96">
            <v>0</v>
          </cell>
          <cell r="AO96">
            <v>221632</v>
          </cell>
          <cell r="AP96">
            <v>0</v>
          </cell>
          <cell r="AQ96">
            <v>55357393</v>
          </cell>
          <cell r="BV96">
            <v>109226</v>
          </cell>
          <cell r="BW96">
            <v>0</v>
          </cell>
          <cell r="BX96">
            <v>483131</v>
          </cell>
          <cell r="BY96">
            <v>0</v>
          </cell>
          <cell r="BZ96">
            <v>340111</v>
          </cell>
          <cell r="CM96">
            <v>774332</v>
          </cell>
          <cell r="CO96">
            <v>0</v>
          </cell>
          <cell r="CP96">
            <v>0</v>
          </cell>
          <cell r="CQ96">
            <v>0</v>
          </cell>
          <cell r="CR96">
            <v>0</v>
          </cell>
          <cell r="CS96">
            <v>0</v>
          </cell>
          <cell r="CT96">
            <v>0</v>
          </cell>
          <cell r="CV96">
            <v>0</v>
          </cell>
          <cell r="CW96">
            <v>5428379</v>
          </cell>
        </row>
        <row r="97">
          <cell r="A97">
            <v>825</v>
          </cell>
          <cell r="B97">
            <v>110582887</v>
          </cell>
          <cell r="C97">
            <v>3611434</v>
          </cell>
          <cell r="D97">
            <v>9226771</v>
          </cell>
          <cell r="E97">
            <v>364902</v>
          </cell>
          <cell r="F97">
            <v>3594950</v>
          </cell>
          <cell r="G97">
            <v>703000</v>
          </cell>
          <cell r="H97">
            <v>440500</v>
          </cell>
          <cell r="I97">
            <v>3121571</v>
          </cell>
          <cell r="J97">
            <v>43010</v>
          </cell>
          <cell r="K97">
            <v>170170</v>
          </cell>
          <cell r="L97">
            <v>0</v>
          </cell>
          <cell r="M97">
            <v>127254</v>
          </cell>
          <cell r="N97">
            <v>138340</v>
          </cell>
          <cell r="O97">
            <v>0</v>
          </cell>
          <cell r="P97">
            <v>1414569</v>
          </cell>
          <cell r="Q97">
            <v>148314</v>
          </cell>
          <cell r="R97">
            <v>229000</v>
          </cell>
          <cell r="V97">
            <v>0</v>
          </cell>
          <cell r="Y97">
            <v>0</v>
          </cell>
          <cell r="Z97">
            <v>0</v>
          </cell>
          <cell r="AA97">
            <v>0</v>
          </cell>
          <cell r="AB97">
            <v>0</v>
          </cell>
          <cell r="AD97">
            <v>933750</v>
          </cell>
          <cell r="AE97">
            <v>89645</v>
          </cell>
          <cell r="AF97">
            <v>162252</v>
          </cell>
          <cell r="AG97">
            <v>48135</v>
          </cell>
          <cell r="AH97">
            <v>28940</v>
          </cell>
          <cell r="AI97">
            <v>46757</v>
          </cell>
          <cell r="AJ97">
            <v>1700258</v>
          </cell>
          <cell r="AK97">
            <v>0</v>
          </cell>
          <cell r="AL97">
            <v>0</v>
          </cell>
          <cell r="AM97">
            <v>0</v>
          </cell>
          <cell r="AN97">
            <v>93000</v>
          </cell>
          <cell r="AO97">
            <v>2076550</v>
          </cell>
          <cell r="AP97">
            <v>0</v>
          </cell>
          <cell r="AQ97">
            <v>139095959</v>
          </cell>
          <cell r="BV97">
            <v>0</v>
          </cell>
          <cell r="BW97">
            <v>0</v>
          </cell>
          <cell r="BX97">
            <v>9589553</v>
          </cell>
          <cell r="BY97">
            <v>380902</v>
          </cell>
          <cell r="BZ97">
            <v>122246</v>
          </cell>
          <cell r="CM97">
            <v>28875363</v>
          </cell>
          <cell r="CO97">
            <v>0</v>
          </cell>
          <cell r="CP97">
            <v>0</v>
          </cell>
          <cell r="CQ97">
            <v>0</v>
          </cell>
          <cell r="CR97">
            <v>0</v>
          </cell>
          <cell r="CS97">
            <v>0</v>
          </cell>
          <cell r="CT97">
            <v>0</v>
          </cell>
          <cell r="CV97">
            <v>0</v>
          </cell>
          <cell r="CW97">
            <v>3338656</v>
          </cell>
        </row>
        <row r="98">
          <cell r="A98">
            <v>826</v>
          </cell>
          <cell r="B98">
            <v>50798501</v>
          </cell>
          <cell r="C98">
            <v>1386197</v>
          </cell>
          <cell r="D98">
            <v>4235254</v>
          </cell>
          <cell r="E98">
            <v>543090</v>
          </cell>
          <cell r="F98">
            <v>1426665</v>
          </cell>
          <cell r="G98">
            <v>150000</v>
          </cell>
          <cell r="H98">
            <v>0</v>
          </cell>
          <cell r="I98">
            <v>30040</v>
          </cell>
          <cell r="J98">
            <v>12891</v>
          </cell>
          <cell r="K98">
            <v>0</v>
          </cell>
          <cell r="L98">
            <v>13024</v>
          </cell>
          <cell r="M98">
            <v>0</v>
          </cell>
          <cell r="N98">
            <v>42337</v>
          </cell>
          <cell r="O98">
            <v>0</v>
          </cell>
          <cell r="P98">
            <v>646854</v>
          </cell>
          <cell r="Q98">
            <v>713360</v>
          </cell>
          <cell r="R98">
            <v>465391</v>
          </cell>
          <cell r="V98">
            <v>0</v>
          </cell>
          <cell r="Y98">
            <v>0</v>
          </cell>
          <cell r="Z98">
            <v>0</v>
          </cell>
          <cell r="AA98">
            <v>0</v>
          </cell>
          <cell r="AB98">
            <v>0</v>
          </cell>
          <cell r="AD98">
            <v>116780</v>
          </cell>
          <cell r="AE98">
            <v>53952</v>
          </cell>
          <cell r="AF98">
            <v>0</v>
          </cell>
          <cell r="AG98">
            <v>95403</v>
          </cell>
          <cell r="AH98">
            <v>1835</v>
          </cell>
          <cell r="AI98">
            <v>0</v>
          </cell>
          <cell r="AJ98">
            <v>1365854</v>
          </cell>
          <cell r="AK98">
            <v>0</v>
          </cell>
          <cell r="AL98">
            <v>76736</v>
          </cell>
          <cell r="AM98">
            <v>0</v>
          </cell>
          <cell r="AN98">
            <v>44459</v>
          </cell>
          <cell r="AO98">
            <v>502136</v>
          </cell>
          <cell r="AP98">
            <v>0</v>
          </cell>
          <cell r="AQ98">
            <v>62720759</v>
          </cell>
          <cell r="BV98">
            <v>4767</v>
          </cell>
          <cell r="BW98">
            <v>6861</v>
          </cell>
          <cell r="BX98">
            <v>975281</v>
          </cell>
          <cell r="BY98">
            <v>34173</v>
          </cell>
          <cell r="BZ98">
            <v>68347</v>
          </cell>
          <cell r="CM98">
            <v>11027672</v>
          </cell>
          <cell r="CO98">
            <v>0</v>
          </cell>
          <cell r="CP98">
            <v>0</v>
          </cell>
          <cell r="CQ98">
            <v>0</v>
          </cell>
          <cell r="CR98">
            <v>0</v>
          </cell>
          <cell r="CS98">
            <v>0</v>
          </cell>
          <cell r="CT98">
            <v>0</v>
          </cell>
          <cell r="CV98">
            <v>0</v>
          </cell>
          <cell r="CW98">
            <v>2680033</v>
          </cell>
        </row>
        <row r="99">
          <cell r="A99">
            <v>830</v>
          </cell>
          <cell r="B99">
            <v>165335696</v>
          </cell>
          <cell r="C99">
            <v>5065028</v>
          </cell>
          <cell r="D99">
            <v>14174173</v>
          </cell>
          <cell r="E99">
            <v>1498534</v>
          </cell>
          <cell r="F99">
            <v>8874773</v>
          </cell>
          <cell r="G99">
            <v>0</v>
          </cell>
          <cell r="H99">
            <v>0</v>
          </cell>
          <cell r="I99">
            <v>412208</v>
          </cell>
          <cell r="J99">
            <v>181363</v>
          </cell>
          <cell r="K99">
            <v>2140</v>
          </cell>
          <cell r="L99">
            <v>7765</v>
          </cell>
          <cell r="M99">
            <v>0</v>
          </cell>
          <cell r="N99">
            <v>551893</v>
          </cell>
          <cell r="O99">
            <v>0</v>
          </cell>
          <cell r="P99">
            <v>1715773</v>
          </cell>
          <cell r="Q99">
            <v>1635641</v>
          </cell>
          <cell r="R99">
            <v>1985621</v>
          </cell>
          <cell r="V99">
            <v>39824</v>
          </cell>
          <cell r="Y99">
            <v>0</v>
          </cell>
          <cell r="Z99">
            <v>1042401</v>
          </cell>
          <cell r="AA99">
            <v>0</v>
          </cell>
          <cell r="AB99">
            <v>7410</v>
          </cell>
          <cell r="AD99">
            <v>207444</v>
          </cell>
          <cell r="AE99">
            <v>83667</v>
          </cell>
          <cell r="AF99">
            <v>126652</v>
          </cell>
          <cell r="AG99">
            <v>159736</v>
          </cell>
          <cell r="AH99">
            <v>0</v>
          </cell>
          <cell r="AI99">
            <v>375352</v>
          </cell>
          <cell r="AJ99">
            <v>948624</v>
          </cell>
          <cell r="AK99">
            <v>281364</v>
          </cell>
          <cell r="AL99">
            <v>32000</v>
          </cell>
          <cell r="AM99">
            <v>0</v>
          </cell>
          <cell r="AN99">
            <v>360138</v>
          </cell>
          <cell r="AO99">
            <v>4477530</v>
          </cell>
          <cell r="AP99">
            <v>0</v>
          </cell>
          <cell r="AQ99">
            <v>209582750</v>
          </cell>
          <cell r="BV99">
            <v>65690</v>
          </cell>
          <cell r="BW99">
            <v>473878</v>
          </cell>
          <cell r="BX99">
            <v>4780236</v>
          </cell>
          <cell r="BY99">
            <v>0</v>
          </cell>
          <cell r="BZ99">
            <v>0</v>
          </cell>
          <cell r="CM99">
            <v>22981297</v>
          </cell>
          <cell r="CO99">
            <v>53718</v>
          </cell>
          <cell r="CP99">
            <v>0</v>
          </cell>
          <cell r="CQ99">
            <v>0</v>
          </cell>
          <cell r="CR99">
            <v>0</v>
          </cell>
          <cell r="CS99">
            <v>0</v>
          </cell>
          <cell r="CT99">
            <v>0</v>
          </cell>
          <cell r="CV99">
            <v>0</v>
          </cell>
          <cell r="CW99">
            <v>20184000</v>
          </cell>
        </row>
        <row r="100">
          <cell r="A100">
            <v>831</v>
          </cell>
          <cell r="B100">
            <v>51940576</v>
          </cell>
          <cell r="C100">
            <v>1446045</v>
          </cell>
          <cell r="D100">
            <v>5832247</v>
          </cell>
          <cell r="E100">
            <v>846568</v>
          </cell>
          <cell r="F100">
            <v>1939675</v>
          </cell>
          <cell r="G100">
            <v>0</v>
          </cell>
          <cell r="H100">
            <v>47000</v>
          </cell>
          <cell r="I100">
            <v>46015</v>
          </cell>
          <cell r="J100">
            <v>3944</v>
          </cell>
          <cell r="K100">
            <v>321070</v>
          </cell>
          <cell r="L100">
            <v>321070</v>
          </cell>
          <cell r="M100">
            <v>23844</v>
          </cell>
          <cell r="N100">
            <v>138157</v>
          </cell>
          <cell r="O100">
            <v>0</v>
          </cell>
          <cell r="P100">
            <v>2325588</v>
          </cell>
          <cell r="Q100">
            <v>223299</v>
          </cell>
          <cell r="R100">
            <v>2649</v>
          </cell>
          <cell r="V100">
            <v>0</v>
          </cell>
          <cell r="Y100">
            <v>0</v>
          </cell>
          <cell r="Z100">
            <v>338424</v>
          </cell>
          <cell r="AA100">
            <v>0</v>
          </cell>
          <cell r="AB100">
            <v>4459</v>
          </cell>
          <cell r="AD100">
            <v>27740</v>
          </cell>
          <cell r="AE100">
            <v>11736</v>
          </cell>
          <cell r="AF100">
            <v>32478</v>
          </cell>
          <cell r="AG100">
            <v>22348</v>
          </cell>
          <cell r="AH100">
            <v>1125</v>
          </cell>
          <cell r="AI100">
            <v>66618</v>
          </cell>
          <cell r="AJ100">
            <v>642705</v>
          </cell>
          <cell r="AK100">
            <v>0</v>
          </cell>
          <cell r="AL100">
            <v>90481</v>
          </cell>
          <cell r="AM100">
            <v>0</v>
          </cell>
          <cell r="AN100">
            <v>182361</v>
          </cell>
          <cell r="AO100">
            <v>98323</v>
          </cell>
          <cell r="AP100">
            <v>0</v>
          </cell>
          <cell r="AQ100">
            <v>66976545</v>
          </cell>
          <cell r="BV100">
            <v>2258</v>
          </cell>
          <cell r="BW100">
            <v>276732</v>
          </cell>
          <cell r="BX100">
            <v>418807</v>
          </cell>
          <cell r="BY100">
            <v>0</v>
          </cell>
          <cell r="BZ100">
            <v>0</v>
          </cell>
          <cell r="CM100">
            <v>5482669</v>
          </cell>
          <cell r="CO100">
            <v>0</v>
          </cell>
          <cell r="CP100">
            <v>0</v>
          </cell>
          <cell r="CQ100">
            <v>48619</v>
          </cell>
          <cell r="CR100">
            <v>0</v>
          </cell>
          <cell r="CS100">
            <v>0</v>
          </cell>
          <cell r="CT100">
            <v>0</v>
          </cell>
          <cell r="CV100">
            <v>0</v>
          </cell>
          <cell r="CW100">
            <v>3771874</v>
          </cell>
        </row>
        <row r="101">
          <cell r="A101">
            <v>835</v>
          </cell>
          <cell r="B101">
            <v>93099700</v>
          </cell>
          <cell r="C101">
            <v>3518000</v>
          </cell>
          <cell r="D101">
            <v>6702500</v>
          </cell>
          <cell r="E101">
            <v>0</v>
          </cell>
          <cell r="F101">
            <v>3948200</v>
          </cell>
          <cell r="G101">
            <v>518500</v>
          </cell>
          <cell r="H101">
            <v>276078</v>
          </cell>
          <cell r="I101">
            <v>1736028</v>
          </cell>
          <cell r="J101">
            <v>0</v>
          </cell>
          <cell r="K101">
            <v>0</v>
          </cell>
          <cell r="L101">
            <v>0</v>
          </cell>
          <cell r="M101">
            <v>0</v>
          </cell>
          <cell r="N101">
            <v>0</v>
          </cell>
          <cell r="O101">
            <v>0</v>
          </cell>
          <cell r="P101">
            <v>2504609</v>
          </cell>
          <cell r="Q101">
            <v>196334</v>
          </cell>
          <cell r="R101">
            <v>51627</v>
          </cell>
          <cell r="V101">
            <v>9456</v>
          </cell>
          <cell r="Y101">
            <v>18400</v>
          </cell>
          <cell r="Z101">
            <v>35600</v>
          </cell>
          <cell r="AA101">
            <v>0</v>
          </cell>
          <cell r="AB101">
            <v>0</v>
          </cell>
          <cell r="AD101">
            <v>194923</v>
          </cell>
          <cell r="AE101">
            <v>56541</v>
          </cell>
          <cell r="AF101">
            <v>161286</v>
          </cell>
          <cell r="AG101">
            <v>19864</v>
          </cell>
          <cell r="AH101">
            <v>24074</v>
          </cell>
          <cell r="AI101">
            <v>42300</v>
          </cell>
          <cell r="AJ101">
            <v>3120811</v>
          </cell>
          <cell r="AK101">
            <v>0</v>
          </cell>
          <cell r="AL101">
            <v>0</v>
          </cell>
          <cell r="AM101">
            <v>0</v>
          </cell>
          <cell r="AN101">
            <v>113015</v>
          </cell>
          <cell r="AO101">
            <v>72995</v>
          </cell>
          <cell r="AP101">
            <v>0</v>
          </cell>
          <cell r="AQ101">
            <v>116420841</v>
          </cell>
          <cell r="BV101">
            <v>251822</v>
          </cell>
          <cell r="BW101">
            <v>99500</v>
          </cell>
          <cell r="BX101">
            <v>4302600</v>
          </cell>
          <cell r="BY101">
            <v>90000</v>
          </cell>
          <cell r="BZ101">
            <v>369200</v>
          </cell>
          <cell r="CM101">
            <v>17358200</v>
          </cell>
          <cell r="CO101">
            <v>0</v>
          </cell>
          <cell r="CP101">
            <v>0</v>
          </cell>
          <cell r="CQ101">
            <v>0</v>
          </cell>
          <cell r="CR101">
            <v>0</v>
          </cell>
          <cell r="CS101">
            <v>0</v>
          </cell>
          <cell r="CT101">
            <v>0</v>
          </cell>
          <cell r="CV101">
            <v>0</v>
          </cell>
          <cell r="CW101">
            <v>20243469</v>
          </cell>
        </row>
        <row r="102">
          <cell r="A102">
            <v>836</v>
          </cell>
          <cell r="B102">
            <v>28563532</v>
          </cell>
          <cell r="C102">
            <v>919010</v>
          </cell>
          <cell r="D102">
            <v>1757970</v>
          </cell>
          <cell r="E102">
            <v>0</v>
          </cell>
          <cell r="F102">
            <v>805958</v>
          </cell>
          <cell r="G102">
            <v>0</v>
          </cell>
          <cell r="H102">
            <v>0</v>
          </cell>
          <cell r="I102">
            <v>311910</v>
          </cell>
          <cell r="J102">
            <v>34657</v>
          </cell>
          <cell r="K102">
            <v>47720</v>
          </cell>
          <cell r="L102">
            <v>91385</v>
          </cell>
          <cell r="M102">
            <v>8468</v>
          </cell>
          <cell r="N102">
            <v>0</v>
          </cell>
          <cell r="O102">
            <v>0</v>
          </cell>
          <cell r="P102">
            <v>439976</v>
          </cell>
          <cell r="Q102">
            <v>19697</v>
          </cell>
          <cell r="R102">
            <v>71095</v>
          </cell>
          <cell r="V102">
            <v>5855</v>
          </cell>
          <cell r="Y102">
            <v>0</v>
          </cell>
          <cell r="Z102">
            <v>6930</v>
          </cell>
          <cell r="AA102">
            <v>0</v>
          </cell>
          <cell r="AB102">
            <v>3181</v>
          </cell>
          <cell r="AD102">
            <v>70389</v>
          </cell>
          <cell r="AE102">
            <v>6820</v>
          </cell>
          <cell r="AF102">
            <v>29276</v>
          </cell>
          <cell r="AG102">
            <v>0</v>
          </cell>
          <cell r="AH102">
            <v>1343</v>
          </cell>
          <cell r="AI102">
            <v>10392</v>
          </cell>
          <cell r="AJ102">
            <v>608856</v>
          </cell>
          <cell r="AK102">
            <v>226316</v>
          </cell>
          <cell r="AL102">
            <v>0</v>
          </cell>
          <cell r="AM102">
            <v>0</v>
          </cell>
          <cell r="AN102">
            <v>332797</v>
          </cell>
          <cell r="AO102">
            <v>49520</v>
          </cell>
          <cell r="AP102">
            <v>0</v>
          </cell>
          <cell r="AQ102">
            <v>34423053</v>
          </cell>
          <cell r="BV102">
            <v>8159</v>
          </cell>
          <cell r="BW102">
            <v>0</v>
          </cell>
          <cell r="BX102">
            <v>485061</v>
          </cell>
          <cell r="BY102">
            <v>0</v>
          </cell>
          <cell r="BZ102">
            <v>134956</v>
          </cell>
          <cell r="CM102">
            <v>6437207</v>
          </cell>
          <cell r="CO102">
            <v>5000</v>
          </cell>
          <cell r="CP102">
            <v>0</v>
          </cell>
          <cell r="CQ102">
            <v>0</v>
          </cell>
          <cell r="CR102">
            <v>0</v>
          </cell>
          <cell r="CS102">
            <v>0</v>
          </cell>
          <cell r="CT102">
            <v>0</v>
          </cell>
          <cell r="CV102">
            <v>0</v>
          </cell>
          <cell r="CW102">
            <v>2375061</v>
          </cell>
        </row>
        <row r="103">
          <cell r="A103">
            <v>837</v>
          </cell>
          <cell r="B103">
            <v>31742155</v>
          </cell>
          <cell r="C103">
            <v>1026651</v>
          </cell>
          <cell r="D103">
            <v>2173246</v>
          </cell>
          <cell r="E103">
            <v>0</v>
          </cell>
          <cell r="F103">
            <v>1385793</v>
          </cell>
          <cell r="G103">
            <v>99156</v>
          </cell>
          <cell r="H103">
            <v>0</v>
          </cell>
          <cell r="I103">
            <v>351987</v>
          </cell>
          <cell r="J103">
            <v>0</v>
          </cell>
          <cell r="K103">
            <v>162551</v>
          </cell>
          <cell r="L103">
            <v>413519</v>
          </cell>
          <cell r="M103">
            <v>78587</v>
          </cell>
          <cell r="N103">
            <v>0</v>
          </cell>
          <cell r="O103">
            <v>212194</v>
          </cell>
          <cell r="P103">
            <v>676068</v>
          </cell>
          <cell r="Q103">
            <v>104960</v>
          </cell>
          <cell r="R103">
            <v>60923</v>
          </cell>
          <cell r="V103">
            <v>18338</v>
          </cell>
          <cell r="Y103">
            <v>0</v>
          </cell>
          <cell r="Z103">
            <v>0</v>
          </cell>
          <cell r="AA103">
            <v>0</v>
          </cell>
          <cell r="AB103">
            <v>0</v>
          </cell>
          <cell r="AD103">
            <v>76551</v>
          </cell>
          <cell r="AE103">
            <v>0</v>
          </cell>
          <cell r="AF103">
            <v>0</v>
          </cell>
          <cell r="AG103">
            <v>12020</v>
          </cell>
          <cell r="AH103">
            <v>1670</v>
          </cell>
          <cell r="AI103">
            <v>31012</v>
          </cell>
          <cell r="AJ103">
            <v>954561</v>
          </cell>
          <cell r="AK103">
            <v>0</v>
          </cell>
          <cell r="AL103">
            <v>0</v>
          </cell>
          <cell r="AM103">
            <v>0</v>
          </cell>
          <cell r="AN103">
            <v>43032</v>
          </cell>
          <cell r="AO103">
            <v>689045</v>
          </cell>
          <cell r="AP103">
            <v>0</v>
          </cell>
          <cell r="AQ103">
            <v>40314019</v>
          </cell>
          <cell r="BV103">
            <v>90754</v>
          </cell>
          <cell r="BW103">
            <v>67777</v>
          </cell>
          <cell r="BX103">
            <v>191455</v>
          </cell>
          <cell r="BY103">
            <v>90330</v>
          </cell>
          <cell r="BZ103">
            <v>0</v>
          </cell>
          <cell r="CM103">
            <v>4709698</v>
          </cell>
          <cell r="CO103">
            <v>23822</v>
          </cell>
          <cell r="CP103">
            <v>0</v>
          </cell>
          <cell r="CQ103">
            <v>0</v>
          </cell>
          <cell r="CR103">
            <v>71465</v>
          </cell>
          <cell r="CS103">
            <v>0</v>
          </cell>
          <cell r="CT103">
            <v>0</v>
          </cell>
          <cell r="CV103">
            <v>0</v>
          </cell>
          <cell r="CW103">
            <v>0</v>
          </cell>
        </row>
        <row r="104">
          <cell r="A104">
            <v>840</v>
          </cell>
          <cell r="B104">
            <v>104643393</v>
          </cell>
          <cell r="C104">
            <v>3676462</v>
          </cell>
          <cell r="D104">
            <v>13361111</v>
          </cell>
          <cell r="E104">
            <v>4558330</v>
          </cell>
          <cell r="F104">
            <v>4591068</v>
          </cell>
          <cell r="G104">
            <v>0</v>
          </cell>
          <cell r="H104">
            <v>0</v>
          </cell>
          <cell r="I104">
            <v>1287510</v>
          </cell>
          <cell r="J104">
            <v>37500</v>
          </cell>
          <cell r="K104">
            <v>101307</v>
          </cell>
          <cell r="L104">
            <v>229843</v>
          </cell>
          <cell r="M104">
            <v>114752</v>
          </cell>
          <cell r="N104">
            <v>0</v>
          </cell>
          <cell r="O104">
            <v>0</v>
          </cell>
          <cell r="P104">
            <v>587808</v>
          </cell>
          <cell r="Q104">
            <v>691428</v>
          </cell>
          <cell r="R104">
            <v>1999108</v>
          </cell>
          <cell r="V104">
            <v>7610</v>
          </cell>
          <cell r="Y104">
            <v>0</v>
          </cell>
          <cell r="Z104">
            <v>0</v>
          </cell>
          <cell r="AA104">
            <v>0</v>
          </cell>
          <cell r="AB104">
            <v>0</v>
          </cell>
          <cell r="AD104">
            <v>523004</v>
          </cell>
          <cell r="AE104">
            <v>0</v>
          </cell>
          <cell r="AF104">
            <v>6098</v>
          </cell>
          <cell r="AG104">
            <v>1464981</v>
          </cell>
          <cell r="AH104">
            <v>12076</v>
          </cell>
          <cell r="AI104">
            <v>38640</v>
          </cell>
          <cell r="AJ104">
            <v>1650669</v>
          </cell>
          <cell r="AK104">
            <v>8281</v>
          </cell>
          <cell r="AL104">
            <v>0</v>
          </cell>
          <cell r="AM104">
            <v>0</v>
          </cell>
          <cell r="AN104">
            <v>180022</v>
          </cell>
          <cell r="AO104">
            <v>1776916</v>
          </cell>
          <cell r="AP104">
            <v>0</v>
          </cell>
          <cell r="AQ104">
            <v>141547917</v>
          </cell>
          <cell r="BV104">
            <v>7717</v>
          </cell>
          <cell r="BW104">
            <v>312828</v>
          </cell>
          <cell r="BX104">
            <v>6248509</v>
          </cell>
          <cell r="BY104">
            <v>0</v>
          </cell>
          <cell r="BZ104">
            <v>1439062</v>
          </cell>
          <cell r="CM104">
            <v>14338432</v>
          </cell>
          <cell r="CO104">
            <v>0</v>
          </cell>
          <cell r="CP104">
            <v>0</v>
          </cell>
          <cell r="CQ104">
            <v>0</v>
          </cell>
          <cell r="CR104">
            <v>0</v>
          </cell>
          <cell r="CS104">
            <v>0</v>
          </cell>
          <cell r="CT104">
            <v>0</v>
          </cell>
          <cell r="CV104">
            <v>37219</v>
          </cell>
          <cell r="CW104">
            <v>12977699</v>
          </cell>
        </row>
        <row r="105">
          <cell r="A105">
            <v>841</v>
          </cell>
          <cell r="B105">
            <v>20504810</v>
          </cell>
          <cell r="C105">
            <v>719000</v>
          </cell>
          <cell r="D105">
            <v>1773622</v>
          </cell>
          <cell r="E105">
            <v>804600</v>
          </cell>
          <cell r="F105">
            <v>762298</v>
          </cell>
          <cell r="G105">
            <v>0</v>
          </cell>
          <cell r="H105">
            <v>0</v>
          </cell>
          <cell r="I105">
            <v>20000</v>
          </cell>
          <cell r="J105">
            <v>0</v>
          </cell>
          <cell r="K105">
            <v>196712</v>
          </cell>
          <cell r="L105">
            <v>92188</v>
          </cell>
          <cell r="M105">
            <v>3986</v>
          </cell>
          <cell r="N105">
            <v>3080</v>
          </cell>
          <cell r="O105">
            <v>0</v>
          </cell>
          <cell r="P105">
            <v>509061</v>
          </cell>
          <cell r="Q105">
            <v>145190</v>
          </cell>
          <cell r="R105">
            <v>100174</v>
          </cell>
          <cell r="V105">
            <v>3131</v>
          </cell>
          <cell r="Y105">
            <v>0</v>
          </cell>
          <cell r="Z105">
            <v>33618</v>
          </cell>
          <cell r="AA105">
            <v>0</v>
          </cell>
          <cell r="AB105">
            <v>0</v>
          </cell>
          <cell r="AD105">
            <v>73403</v>
          </cell>
          <cell r="AE105">
            <v>10417</v>
          </cell>
          <cell r="AF105">
            <v>0</v>
          </cell>
          <cell r="AG105">
            <v>11234</v>
          </cell>
          <cell r="AH105">
            <v>16424</v>
          </cell>
          <cell r="AI105">
            <v>6500</v>
          </cell>
          <cell r="AJ105">
            <v>314542</v>
          </cell>
          <cell r="AK105">
            <v>13917</v>
          </cell>
          <cell r="AL105">
            <v>7030</v>
          </cell>
          <cell r="AM105">
            <v>0</v>
          </cell>
          <cell r="AN105">
            <v>13630</v>
          </cell>
          <cell r="AO105">
            <v>146254</v>
          </cell>
          <cell r="AP105">
            <v>0</v>
          </cell>
          <cell r="AQ105">
            <v>26284821</v>
          </cell>
          <cell r="BV105">
            <v>6251</v>
          </cell>
          <cell r="BW105">
            <v>36905</v>
          </cell>
          <cell r="BX105">
            <v>691486</v>
          </cell>
          <cell r="BY105">
            <v>81096</v>
          </cell>
          <cell r="BZ105">
            <v>0</v>
          </cell>
          <cell r="CM105">
            <v>700136</v>
          </cell>
          <cell r="CO105">
            <v>20000</v>
          </cell>
          <cell r="CP105">
            <v>0</v>
          </cell>
          <cell r="CQ105">
            <v>0</v>
          </cell>
          <cell r="CR105">
            <v>0</v>
          </cell>
          <cell r="CS105">
            <v>0</v>
          </cell>
          <cell r="CT105">
            <v>0</v>
          </cell>
          <cell r="CV105">
            <v>0</v>
          </cell>
          <cell r="CW105">
            <v>500416</v>
          </cell>
        </row>
        <row r="106">
          <cell r="A106">
            <v>845</v>
          </cell>
          <cell r="B106">
            <v>93131107</v>
          </cell>
          <cell r="C106">
            <v>2854861</v>
          </cell>
          <cell r="D106">
            <v>9019307</v>
          </cell>
          <cell r="E106">
            <v>0</v>
          </cell>
          <cell r="F106">
            <v>3927198</v>
          </cell>
          <cell r="G106">
            <v>561500</v>
          </cell>
          <cell r="H106">
            <v>699274</v>
          </cell>
          <cell r="I106">
            <v>328700</v>
          </cell>
          <cell r="J106">
            <v>286168</v>
          </cell>
          <cell r="K106">
            <v>0</v>
          </cell>
          <cell r="L106">
            <v>0</v>
          </cell>
          <cell r="M106">
            <v>351821</v>
          </cell>
          <cell r="N106">
            <v>136521</v>
          </cell>
          <cell r="O106">
            <v>0</v>
          </cell>
          <cell r="P106">
            <v>3627</v>
          </cell>
          <cell r="Q106">
            <v>87851</v>
          </cell>
          <cell r="R106">
            <v>182916</v>
          </cell>
          <cell r="V106">
            <v>53457</v>
          </cell>
          <cell r="Y106">
            <v>0</v>
          </cell>
          <cell r="Z106">
            <v>58297</v>
          </cell>
          <cell r="AA106">
            <v>4400</v>
          </cell>
          <cell r="AB106">
            <v>7527</v>
          </cell>
          <cell r="AD106">
            <v>255574</v>
          </cell>
          <cell r="AE106">
            <v>48004</v>
          </cell>
          <cell r="AF106">
            <v>281261</v>
          </cell>
          <cell r="AG106">
            <v>48179</v>
          </cell>
          <cell r="AH106">
            <v>9354</v>
          </cell>
          <cell r="AI106">
            <v>88143</v>
          </cell>
          <cell r="AJ106">
            <v>508260</v>
          </cell>
          <cell r="AK106">
            <v>0</v>
          </cell>
          <cell r="AL106">
            <v>1420682</v>
          </cell>
          <cell r="AM106">
            <v>0</v>
          </cell>
          <cell r="AN106">
            <v>136243</v>
          </cell>
          <cell r="AO106">
            <v>1565510</v>
          </cell>
          <cell r="AP106">
            <v>0</v>
          </cell>
          <cell r="AQ106">
            <v>116055742</v>
          </cell>
          <cell r="BV106">
            <v>0</v>
          </cell>
          <cell r="BW106">
            <v>1981222</v>
          </cell>
          <cell r="BX106">
            <v>0</v>
          </cell>
          <cell r="BY106">
            <v>278660</v>
          </cell>
          <cell r="BZ106">
            <v>0</v>
          </cell>
          <cell r="CM106">
            <v>8051705</v>
          </cell>
          <cell r="CO106">
            <v>0</v>
          </cell>
          <cell r="CP106">
            <v>0</v>
          </cell>
          <cell r="CQ106">
            <v>0</v>
          </cell>
          <cell r="CR106">
            <v>0</v>
          </cell>
          <cell r="CS106">
            <v>0</v>
          </cell>
          <cell r="CT106">
            <v>0</v>
          </cell>
          <cell r="CV106">
            <v>0</v>
          </cell>
          <cell r="CW106">
            <v>7556</v>
          </cell>
        </row>
        <row r="107">
          <cell r="A107">
            <v>846</v>
          </cell>
          <cell r="B107">
            <v>40593574</v>
          </cell>
          <cell r="C107">
            <v>1017525</v>
          </cell>
          <cell r="D107">
            <v>3903729</v>
          </cell>
          <cell r="E107">
            <v>309756</v>
          </cell>
          <cell r="F107">
            <v>1733877</v>
          </cell>
          <cell r="G107">
            <v>324088</v>
          </cell>
          <cell r="H107">
            <v>0</v>
          </cell>
          <cell r="I107">
            <v>0</v>
          </cell>
          <cell r="J107">
            <v>120</v>
          </cell>
          <cell r="K107">
            <v>366720</v>
          </cell>
          <cell r="L107">
            <v>336494</v>
          </cell>
          <cell r="M107">
            <v>0</v>
          </cell>
          <cell r="N107">
            <v>11300</v>
          </cell>
          <cell r="O107">
            <v>0</v>
          </cell>
          <cell r="P107">
            <v>0</v>
          </cell>
          <cell r="Q107">
            <v>6880</v>
          </cell>
          <cell r="R107">
            <v>62040</v>
          </cell>
          <cell r="V107">
            <v>-9670</v>
          </cell>
          <cell r="Y107">
            <v>0</v>
          </cell>
          <cell r="Z107">
            <v>318300</v>
          </cell>
          <cell r="AA107">
            <v>0</v>
          </cell>
          <cell r="AB107">
            <v>0</v>
          </cell>
          <cell r="AD107">
            <v>136700</v>
          </cell>
          <cell r="AE107">
            <v>33100</v>
          </cell>
          <cell r="AF107">
            <v>291389</v>
          </cell>
          <cell r="AG107">
            <v>0</v>
          </cell>
          <cell r="AH107">
            <v>4499</v>
          </cell>
          <cell r="AI107">
            <v>48430</v>
          </cell>
          <cell r="AJ107">
            <v>347977</v>
          </cell>
          <cell r="AK107">
            <v>0</v>
          </cell>
          <cell r="AL107">
            <v>0</v>
          </cell>
          <cell r="AM107">
            <v>0</v>
          </cell>
          <cell r="AN107">
            <v>35534</v>
          </cell>
          <cell r="AO107">
            <v>114880</v>
          </cell>
          <cell r="AP107">
            <v>0</v>
          </cell>
          <cell r="AQ107">
            <v>49987242</v>
          </cell>
          <cell r="BV107">
            <v>118880</v>
          </cell>
          <cell r="BW107">
            <v>181510</v>
          </cell>
          <cell r="BX107">
            <v>108560</v>
          </cell>
          <cell r="BY107">
            <v>13283</v>
          </cell>
          <cell r="BZ107">
            <v>132825</v>
          </cell>
          <cell r="CM107">
            <v>3497767</v>
          </cell>
          <cell r="CO107">
            <v>0</v>
          </cell>
          <cell r="CP107">
            <v>0</v>
          </cell>
          <cell r="CQ107">
            <v>0</v>
          </cell>
          <cell r="CR107">
            <v>0</v>
          </cell>
          <cell r="CS107">
            <v>0</v>
          </cell>
          <cell r="CT107">
            <v>0</v>
          </cell>
          <cell r="CV107">
            <v>0</v>
          </cell>
          <cell r="CW107">
            <v>814100</v>
          </cell>
        </row>
        <row r="108">
          <cell r="A108">
            <v>850</v>
          </cell>
          <cell r="B108">
            <v>233700000</v>
          </cell>
          <cell r="C108">
            <v>7437806</v>
          </cell>
          <cell r="D108">
            <v>19063000</v>
          </cell>
          <cell r="E108">
            <v>275000</v>
          </cell>
          <cell r="F108">
            <v>9387000</v>
          </cell>
          <cell r="G108">
            <v>1760000</v>
          </cell>
          <cell r="H108">
            <v>0</v>
          </cell>
          <cell r="I108">
            <v>1863000</v>
          </cell>
          <cell r="J108">
            <v>0</v>
          </cell>
          <cell r="K108">
            <v>273000</v>
          </cell>
          <cell r="L108">
            <v>157000</v>
          </cell>
          <cell r="M108">
            <v>13000</v>
          </cell>
          <cell r="N108">
            <v>459000</v>
          </cell>
          <cell r="O108">
            <v>0</v>
          </cell>
          <cell r="P108">
            <v>4573000</v>
          </cell>
          <cell r="Q108">
            <v>406000</v>
          </cell>
          <cell r="R108">
            <v>1849000</v>
          </cell>
          <cell r="V108">
            <v>0</v>
          </cell>
          <cell r="Y108">
            <v>0</v>
          </cell>
          <cell r="Z108">
            <v>15000</v>
          </cell>
          <cell r="AA108">
            <v>0</v>
          </cell>
          <cell r="AB108">
            <v>0</v>
          </cell>
          <cell r="AD108">
            <v>351000</v>
          </cell>
          <cell r="AE108">
            <v>145000</v>
          </cell>
          <cell r="AF108">
            <v>0</v>
          </cell>
          <cell r="AG108">
            <v>383000</v>
          </cell>
          <cell r="AH108">
            <v>12000</v>
          </cell>
          <cell r="AI108">
            <v>259000</v>
          </cell>
          <cell r="AJ108">
            <v>2519000</v>
          </cell>
          <cell r="AK108">
            <v>0</v>
          </cell>
          <cell r="AL108">
            <v>0</v>
          </cell>
          <cell r="AM108">
            <v>0</v>
          </cell>
          <cell r="AN108">
            <v>144000</v>
          </cell>
          <cell r="AO108">
            <v>3920000</v>
          </cell>
          <cell r="AP108">
            <v>0</v>
          </cell>
          <cell r="AQ108">
            <v>288963806</v>
          </cell>
          <cell r="BV108">
            <v>201000</v>
          </cell>
          <cell r="BW108">
            <v>1635000</v>
          </cell>
          <cell r="BX108">
            <v>5692000</v>
          </cell>
          <cell r="BY108">
            <v>0</v>
          </cell>
          <cell r="BZ108">
            <v>183000</v>
          </cell>
          <cell r="CM108">
            <v>7253311</v>
          </cell>
          <cell r="CO108">
            <v>70600</v>
          </cell>
          <cell r="CP108">
            <v>0</v>
          </cell>
          <cell r="CQ108">
            <v>0</v>
          </cell>
          <cell r="CR108">
            <v>0</v>
          </cell>
          <cell r="CS108">
            <v>0</v>
          </cell>
          <cell r="CT108">
            <v>0</v>
          </cell>
          <cell r="CV108">
            <v>0</v>
          </cell>
          <cell r="CW108">
            <v>20683000</v>
          </cell>
        </row>
        <row r="109">
          <cell r="A109">
            <v>851</v>
          </cell>
          <cell r="B109">
            <v>33587600</v>
          </cell>
          <cell r="C109">
            <v>1043142</v>
          </cell>
          <cell r="D109">
            <v>2926692</v>
          </cell>
          <cell r="E109">
            <v>394806</v>
          </cell>
          <cell r="F109">
            <v>1100975</v>
          </cell>
          <cell r="G109">
            <v>150000</v>
          </cell>
          <cell r="H109">
            <v>0</v>
          </cell>
          <cell r="I109">
            <v>372000</v>
          </cell>
          <cell r="J109">
            <v>0</v>
          </cell>
          <cell r="K109">
            <v>267693</v>
          </cell>
          <cell r="L109">
            <v>141708</v>
          </cell>
          <cell r="M109">
            <v>13075</v>
          </cell>
          <cell r="N109">
            <v>180800</v>
          </cell>
          <cell r="O109">
            <v>0</v>
          </cell>
          <cell r="P109">
            <v>1286187</v>
          </cell>
          <cell r="Q109">
            <v>100897</v>
          </cell>
          <cell r="R109">
            <v>116691</v>
          </cell>
          <cell r="V109">
            <v>2054</v>
          </cell>
          <cell r="Y109">
            <v>0</v>
          </cell>
          <cell r="Z109">
            <v>0</v>
          </cell>
          <cell r="AA109">
            <v>0</v>
          </cell>
          <cell r="AB109">
            <v>0</v>
          </cell>
          <cell r="AD109">
            <v>18743</v>
          </cell>
          <cell r="AE109">
            <v>5300</v>
          </cell>
          <cell r="AF109">
            <v>4100</v>
          </cell>
          <cell r="AG109">
            <v>29200</v>
          </cell>
          <cell r="AH109">
            <v>703</v>
          </cell>
          <cell r="AI109">
            <v>166500</v>
          </cell>
          <cell r="AJ109">
            <v>533677</v>
          </cell>
          <cell r="AK109">
            <v>0</v>
          </cell>
          <cell r="AL109">
            <v>13219</v>
          </cell>
          <cell r="AM109">
            <v>0</v>
          </cell>
          <cell r="AN109">
            <v>0</v>
          </cell>
          <cell r="AO109">
            <v>141450</v>
          </cell>
          <cell r="AP109">
            <v>0</v>
          </cell>
          <cell r="AQ109">
            <v>42597212</v>
          </cell>
          <cell r="BV109">
            <v>70620</v>
          </cell>
          <cell r="BW109">
            <v>156745</v>
          </cell>
          <cell r="BX109">
            <v>11798</v>
          </cell>
          <cell r="BY109">
            <v>0</v>
          </cell>
          <cell r="BZ109">
            <v>0</v>
          </cell>
          <cell r="CM109">
            <v>0</v>
          </cell>
          <cell r="CO109">
            <v>0</v>
          </cell>
          <cell r="CP109">
            <v>0</v>
          </cell>
          <cell r="CQ109">
            <v>0</v>
          </cell>
          <cell r="CR109">
            <v>0</v>
          </cell>
          <cell r="CS109">
            <v>0</v>
          </cell>
          <cell r="CT109">
            <v>0</v>
          </cell>
          <cell r="CV109">
            <v>0</v>
          </cell>
          <cell r="CW109">
            <v>199757</v>
          </cell>
        </row>
        <row r="110">
          <cell r="A110">
            <v>852</v>
          </cell>
          <cell r="B110">
            <v>40048059</v>
          </cell>
          <cell r="C110">
            <v>1391195</v>
          </cell>
          <cell r="D110">
            <v>4761306</v>
          </cell>
          <cell r="E110">
            <v>1318720</v>
          </cell>
          <cell r="F110">
            <v>196234</v>
          </cell>
          <cell r="G110">
            <v>376097</v>
          </cell>
          <cell r="H110">
            <v>0</v>
          </cell>
          <cell r="I110">
            <v>148000</v>
          </cell>
          <cell r="J110">
            <v>0</v>
          </cell>
          <cell r="K110">
            <v>0</v>
          </cell>
          <cell r="L110">
            <v>0</v>
          </cell>
          <cell r="M110">
            <v>53517</v>
          </cell>
          <cell r="N110">
            <v>96717</v>
          </cell>
          <cell r="O110">
            <v>181883</v>
          </cell>
          <cell r="P110">
            <v>1941400</v>
          </cell>
          <cell r="Q110">
            <v>879050</v>
          </cell>
          <cell r="R110">
            <v>65300</v>
          </cell>
          <cell r="V110">
            <v>0</v>
          </cell>
          <cell r="Y110">
            <v>0</v>
          </cell>
          <cell r="Z110">
            <v>59617</v>
          </cell>
          <cell r="AA110">
            <v>78433</v>
          </cell>
          <cell r="AB110">
            <v>0</v>
          </cell>
          <cell r="AD110">
            <v>64783</v>
          </cell>
          <cell r="AE110">
            <v>0</v>
          </cell>
          <cell r="AF110">
            <v>83924</v>
          </cell>
          <cell r="AG110">
            <v>400</v>
          </cell>
          <cell r="AH110">
            <v>0</v>
          </cell>
          <cell r="AI110">
            <v>24683</v>
          </cell>
          <cell r="AJ110">
            <v>1046008</v>
          </cell>
          <cell r="AK110">
            <v>39550</v>
          </cell>
          <cell r="AL110">
            <v>0</v>
          </cell>
          <cell r="AM110">
            <v>0</v>
          </cell>
          <cell r="AN110">
            <v>13463</v>
          </cell>
          <cell r="AO110">
            <v>307875</v>
          </cell>
          <cell r="AP110">
            <v>0</v>
          </cell>
          <cell r="AQ110">
            <v>53176214</v>
          </cell>
          <cell r="BV110">
            <v>9950</v>
          </cell>
          <cell r="BW110">
            <v>80700</v>
          </cell>
          <cell r="BX110">
            <v>0</v>
          </cell>
          <cell r="BY110">
            <v>44520</v>
          </cell>
          <cell r="BZ110">
            <v>0</v>
          </cell>
          <cell r="CM110">
            <v>454500</v>
          </cell>
          <cell r="CO110">
            <v>0</v>
          </cell>
          <cell r="CP110">
            <v>0</v>
          </cell>
          <cell r="CQ110">
            <v>0</v>
          </cell>
          <cell r="CR110">
            <v>0</v>
          </cell>
          <cell r="CS110">
            <v>87570</v>
          </cell>
          <cell r="CT110">
            <v>0</v>
          </cell>
          <cell r="CV110">
            <v>92</v>
          </cell>
          <cell r="CW110">
            <v>2099615</v>
          </cell>
        </row>
        <row r="111">
          <cell r="A111">
            <v>855</v>
          </cell>
          <cell r="B111">
            <v>148700144</v>
          </cell>
          <cell r="C111">
            <v>5516660</v>
          </cell>
          <cell r="D111">
            <v>7882710</v>
          </cell>
          <cell r="E111">
            <v>0</v>
          </cell>
          <cell r="F111">
            <v>5495630</v>
          </cell>
          <cell r="G111">
            <v>1105500</v>
          </cell>
          <cell r="H111">
            <v>0</v>
          </cell>
          <cell r="I111">
            <v>1855841</v>
          </cell>
          <cell r="J111">
            <v>0</v>
          </cell>
          <cell r="K111">
            <v>0</v>
          </cell>
          <cell r="L111">
            <v>1149729</v>
          </cell>
          <cell r="M111">
            <v>0</v>
          </cell>
          <cell r="N111">
            <v>0</v>
          </cell>
          <cell r="O111">
            <v>0</v>
          </cell>
          <cell r="P111">
            <v>784305</v>
          </cell>
          <cell r="Q111">
            <v>393266</v>
          </cell>
          <cell r="R111">
            <v>21390</v>
          </cell>
          <cell r="V111">
            <v>15551</v>
          </cell>
          <cell r="Y111">
            <v>0</v>
          </cell>
          <cell r="Z111">
            <v>393281</v>
          </cell>
          <cell r="AA111">
            <v>0</v>
          </cell>
          <cell r="AB111">
            <v>0</v>
          </cell>
          <cell r="AD111">
            <v>166693</v>
          </cell>
          <cell r="AE111">
            <v>10265</v>
          </cell>
          <cell r="AF111">
            <v>86269</v>
          </cell>
          <cell r="AG111">
            <v>97938</v>
          </cell>
          <cell r="AH111">
            <v>3859</v>
          </cell>
          <cell r="AI111">
            <v>421042</v>
          </cell>
          <cell r="AJ111">
            <v>1247166</v>
          </cell>
          <cell r="AK111">
            <v>574046</v>
          </cell>
          <cell r="AL111">
            <v>0</v>
          </cell>
          <cell r="AM111">
            <v>0</v>
          </cell>
          <cell r="AN111">
            <v>128862</v>
          </cell>
          <cell r="AO111">
            <v>680943</v>
          </cell>
          <cell r="AP111">
            <v>0</v>
          </cell>
          <cell r="AQ111">
            <v>176731090</v>
          </cell>
          <cell r="BV111">
            <v>0</v>
          </cell>
          <cell r="BW111">
            <v>911908</v>
          </cell>
          <cell r="BX111">
            <v>8155051</v>
          </cell>
          <cell r="BY111">
            <v>696651</v>
          </cell>
          <cell r="BZ111">
            <v>824663</v>
          </cell>
          <cell r="CM111">
            <v>30770370</v>
          </cell>
          <cell r="CO111">
            <v>566887</v>
          </cell>
          <cell r="CP111">
            <v>0</v>
          </cell>
          <cell r="CQ111">
            <v>0</v>
          </cell>
          <cell r="CR111">
            <v>0</v>
          </cell>
          <cell r="CS111">
            <v>0</v>
          </cell>
          <cell r="CT111">
            <v>0</v>
          </cell>
          <cell r="CV111">
            <v>0</v>
          </cell>
          <cell r="CW111">
            <v>31415900</v>
          </cell>
        </row>
        <row r="112">
          <cell r="A112">
            <v>856</v>
          </cell>
          <cell r="B112">
            <v>60122366</v>
          </cell>
          <cell r="C112">
            <v>1699042</v>
          </cell>
          <cell r="D112">
            <v>7013543</v>
          </cell>
          <cell r="E112">
            <v>3009210</v>
          </cell>
          <cell r="F112">
            <v>1972700</v>
          </cell>
          <cell r="G112">
            <v>0</v>
          </cell>
          <cell r="H112">
            <v>85920</v>
          </cell>
          <cell r="I112">
            <v>668769</v>
          </cell>
          <cell r="J112">
            <v>350767</v>
          </cell>
          <cell r="K112">
            <v>153259</v>
          </cell>
          <cell r="L112">
            <v>487171</v>
          </cell>
          <cell r="M112">
            <v>315998</v>
          </cell>
          <cell r="N112">
            <v>778303</v>
          </cell>
          <cell r="O112">
            <v>966383</v>
          </cell>
          <cell r="P112">
            <v>1142301</v>
          </cell>
          <cell r="Q112">
            <v>69509</v>
          </cell>
          <cell r="R112">
            <v>512467</v>
          </cell>
          <cell r="V112">
            <v>22941</v>
          </cell>
          <cell r="Y112">
            <v>0</v>
          </cell>
          <cell r="Z112">
            <v>111696</v>
          </cell>
          <cell r="AA112">
            <v>41514</v>
          </cell>
          <cell r="AB112">
            <v>20944</v>
          </cell>
          <cell r="AD112">
            <v>236491</v>
          </cell>
          <cell r="AE112">
            <v>0</v>
          </cell>
          <cell r="AF112">
            <v>534717</v>
          </cell>
          <cell r="AG112">
            <v>0</v>
          </cell>
          <cell r="AH112">
            <v>10711</v>
          </cell>
          <cell r="AI112">
            <v>72875</v>
          </cell>
          <cell r="AJ112">
            <v>1191781</v>
          </cell>
          <cell r="AK112">
            <v>0</v>
          </cell>
          <cell r="AL112">
            <v>732347</v>
          </cell>
          <cell r="AM112">
            <v>0</v>
          </cell>
          <cell r="AN112">
            <v>104200</v>
          </cell>
          <cell r="AO112">
            <v>954064</v>
          </cell>
          <cell r="AP112">
            <v>0</v>
          </cell>
          <cell r="AQ112">
            <v>83381989</v>
          </cell>
          <cell r="BV112">
            <v>29764</v>
          </cell>
          <cell r="BW112">
            <v>1299674</v>
          </cell>
          <cell r="BX112">
            <v>186282</v>
          </cell>
          <cell r="BY112">
            <v>65721</v>
          </cell>
          <cell r="BZ112">
            <v>36284</v>
          </cell>
          <cell r="CM112">
            <v>3279142</v>
          </cell>
          <cell r="CO112">
            <v>40042</v>
          </cell>
          <cell r="CP112">
            <v>30031</v>
          </cell>
          <cell r="CQ112">
            <v>10010</v>
          </cell>
          <cell r="CR112">
            <v>10010</v>
          </cell>
          <cell r="CS112">
            <v>183106</v>
          </cell>
          <cell r="CT112">
            <v>0</v>
          </cell>
          <cell r="CV112">
            <v>0</v>
          </cell>
          <cell r="CW112">
            <v>10121987</v>
          </cell>
        </row>
        <row r="113">
          <cell r="A113">
            <v>857</v>
          </cell>
          <cell r="B113">
            <v>7839700</v>
          </cell>
          <cell r="C113">
            <v>300710</v>
          </cell>
          <cell r="D113">
            <v>733235</v>
          </cell>
          <cell r="E113">
            <v>0</v>
          </cell>
          <cell r="F113">
            <v>404022</v>
          </cell>
          <cell r="G113">
            <v>0</v>
          </cell>
          <cell r="H113">
            <v>0</v>
          </cell>
          <cell r="I113">
            <v>12539</v>
          </cell>
          <cell r="J113">
            <v>4857</v>
          </cell>
          <cell r="K113">
            <v>0</v>
          </cell>
          <cell r="L113">
            <v>0</v>
          </cell>
          <cell r="M113">
            <v>9695</v>
          </cell>
          <cell r="N113">
            <v>0</v>
          </cell>
          <cell r="O113">
            <v>0</v>
          </cell>
          <cell r="P113">
            <v>0</v>
          </cell>
          <cell r="Q113">
            <v>0</v>
          </cell>
          <cell r="R113">
            <v>2798</v>
          </cell>
          <cell r="V113">
            <v>0</v>
          </cell>
          <cell r="Y113">
            <v>0</v>
          </cell>
          <cell r="Z113">
            <v>0</v>
          </cell>
          <cell r="AA113">
            <v>0</v>
          </cell>
          <cell r="AB113">
            <v>0</v>
          </cell>
          <cell r="AD113">
            <v>13110</v>
          </cell>
          <cell r="AE113">
            <v>0</v>
          </cell>
          <cell r="AF113">
            <v>0</v>
          </cell>
          <cell r="AG113">
            <v>0</v>
          </cell>
          <cell r="AH113">
            <v>1222</v>
          </cell>
          <cell r="AI113">
            <v>0</v>
          </cell>
          <cell r="AJ113">
            <v>81365</v>
          </cell>
          <cell r="AK113">
            <v>0</v>
          </cell>
          <cell r="AL113">
            <v>0</v>
          </cell>
          <cell r="AM113">
            <v>0</v>
          </cell>
          <cell r="AN113">
            <v>0</v>
          </cell>
          <cell r="AO113">
            <v>0</v>
          </cell>
          <cell r="AP113">
            <v>0</v>
          </cell>
          <cell r="AQ113">
            <v>9403253</v>
          </cell>
          <cell r="BV113">
            <v>0</v>
          </cell>
          <cell r="BW113">
            <v>0</v>
          </cell>
          <cell r="BX113">
            <v>560510</v>
          </cell>
          <cell r="BY113">
            <v>0</v>
          </cell>
          <cell r="BZ113">
            <v>220316</v>
          </cell>
          <cell r="CM113">
            <v>0</v>
          </cell>
          <cell r="CO113">
            <v>0</v>
          </cell>
          <cell r="CP113">
            <v>0</v>
          </cell>
          <cell r="CQ113">
            <v>0</v>
          </cell>
          <cell r="CR113">
            <v>0</v>
          </cell>
          <cell r="CS113">
            <v>0</v>
          </cell>
          <cell r="CT113">
            <v>0</v>
          </cell>
          <cell r="CV113">
            <v>0</v>
          </cell>
          <cell r="CW113">
            <v>798331</v>
          </cell>
        </row>
        <row r="114">
          <cell r="A114">
            <v>860</v>
          </cell>
          <cell r="B114">
            <v>195794171</v>
          </cell>
          <cell r="C114">
            <v>6854120</v>
          </cell>
          <cell r="D114">
            <v>11119250</v>
          </cell>
          <cell r="E114">
            <v>0</v>
          </cell>
          <cell r="F114">
            <v>9322130</v>
          </cell>
          <cell r="G114">
            <v>0</v>
          </cell>
          <cell r="H114">
            <v>0</v>
          </cell>
          <cell r="I114">
            <v>0</v>
          </cell>
          <cell r="J114">
            <v>265610</v>
          </cell>
          <cell r="K114">
            <v>1245670</v>
          </cell>
          <cell r="L114">
            <v>0</v>
          </cell>
          <cell r="M114">
            <v>225840</v>
          </cell>
          <cell r="N114">
            <v>980560</v>
          </cell>
          <cell r="O114">
            <v>3881440</v>
          </cell>
          <cell r="P114">
            <v>2377290</v>
          </cell>
          <cell r="Q114">
            <v>325380</v>
          </cell>
          <cell r="R114">
            <v>440970</v>
          </cell>
          <cell r="V114">
            <v>27990</v>
          </cell>
          <cell r="Y114">
            <v>0</v>
          </cell>
          <cell r="Z114">
            <v>2039240</v>
          </cell>
          <cell r="AA114">
            <v>127170</v>
          </cell>
          <cell r="AB114">
            <v>0</v>
          </cell>
          <cell r="AD114">
            <v>407300</v>
          </cell>
          <cell r="AE114">
            <v>74600</v>
          </cell>
          <cell r="AF114">
            <v>341340</v>
          </cell>
          <cell r="AG114">
            <v>51250</v>
          </cell>
          <cell r="AH114">
            <v>5000</v>
          </cell>
          <cell r="AI114">
            <v>483020</v>
          </cell>
          <cell r="AJ114">
            <v>4843320</v>
          </cell>
          <cell r="AK114">
            <v>67880</v>
          </cell>
          <cell r="AL114">
            <v>0</v>
          </cell>
          <cell r="AM114">
            <v>0</v>
          </cell>
          <cell r="AN114">
            <v>180100</v>
          </cell>
          <cell r="AO114">
            <v>2498930</v>
          </cell>
          <cell r="AP114">
            <v>0</v>
          </cell>
          <cell r="AQ114">
            <v>243979571</v>
          </cell>
          <cell r="BV114">
            <v>24050</v>
          </cell>
          <cell r="BW114">
            <v>0</v>
          </cell>
          <cell r="BX114">
            <v>6647100</v>
          </cell>
          <cell r="BY114">
            <v>0</v>
          </cell>
          <cell r="BZ114">
            <v>506330</v>
          </cell>
          <cell r="CM114">
            <v>31155731</v>
          </cell>
          <cell r="CO114">
            <v>0</v>
          </cell>
          <cell r="CP114">
            <v>0</v>
          </cell>
          <cell r="CQ114">
            <v>232990</v>
          </cell>
          <cell r="CR114">
            <v>0</v>
          </cell>
          <cell r="CS114">
            <v>485540</v>
          </cell>
          <cell r="CT114">
            <v>0</v>
          </cell>
          <cell r="CV114">
            <v>0</v>
          </cell>
          <cell r="CW114">
            <v>6917120</v>
          </cell>
        </row>
        <row r="115">
          <cell r="A115">
            <v>861</v>
          </cell>
          <cell r="B115">
            <v>48457757.299999997</v>
          </cell>
          <cell r="C115">
            <v>1684020</v>
          </cell>
          <cell r="D115">
            <v>3454910.15</v>
          </cell>
          <cell r="E115">
            <v>2502421</v>
          </cell>
          <cell r="F115">
            <v>1556318.17</v>
          </cell>
          <cell r="G115">
            <v>0</v>
          </cell>
          <cell r="H115">
            <v>0</v>
          </cell>
          <cell r="I115">
            <v>349980.76</v>
          </cell>
          <cell r="J115">
            <v>292726.36</v>
          </cell>
          <cell r="K115">
            <v>0</v>
          </cell>
          <cell r="L115">
            <v>0</v>
          </cell>
          <cell r="M115">
            <v>152760.01</v>
          </cell>
          <cell r="N115">
            <v>457410.64</v>
          </cell>
          <cell r="O115">
            <v>0</v>
          </cell>
          <cell r="P115">
            <v>463440.13</v>
          </cell>
          <cell r="Q115">
            <v>116403</v>
          </cell>
          <cell r="R115">
            <v>240921.48</v>
          </cell>
          <cell r="V115">
            <v>23882.95</v>
          </cell>
          <cell r="Y115">
            <v>0</v>
          </cell>
          <cell r="Z115">
            <v>64583.48</v>
          </cell>
          <cell r="AA115">
            <v>0</v>
          </cell>
          <cell r="AB115">
            <v>0</v>
          </cell>
          <cell r="AD115">
            <v>75168.800000000003</v>
          </cell>
          <cell r="AE115">
            <v>20600.64</v>
          </cell>
          <cell r="AF115">
            <v>0</v>
          </cell>
          <cell r="AG115">
            <v>49183.360000000001</v>
          </cell>
          <cell r="AH115">
            <v>2069.86</v>
          </cell>
          <cell r="AI115">
            <v>145372.34</v>
          </cell>
          <cell r="AJ115">
            <v>1170284.0900000001</v>
          </cell>
          <cell r="AK115">
            <v>0</v>
          </cell>
          <cell r="AL115">
            <v>467743.63</v>
          </cell>
          <cell r="AM115">
            <v>0</v>
          </cell>
          <cell r="AN115">
            <v>0</v>
          </cell>
          <cell r="AO115">
            <v>366363.67</v>
          </cell>
          <cell r="AP115">
            <v>0</v>
          </cell>
          <cell r="AQ115">
            <v>62114321.789999999</v>
          </cell>
          <cell r="BV115">
            <v>0</v>
          </cell>
          <cell r="BW115">
            <v>535115</v>
          </cell>
          <cell r="BX115">
            <v>0</v>
          </cell>
          <cell r="BY115">
            <v>0</v>
          </cell>
          <cell r="BZ115">
            <v>31843.8</v>
          </cell>
          <cell r="CM115">
            <v>2127340</v>
          </cell>
          <cell r="CO115">
            <v>0</v>
          </cell>
          <cell r="CP115">
            <v>0</v>
          </cell>
          <cell r="CQ115">
            <v>0</v>
          </cell>
          <cell r="CR115">
            <v>0</v>
          </cell>
          <cell r="CS115">
            <v>0</v>
          </cell>
          <cell r="CT115">
            <v>0</v>
          </cell>
          <cell r="CV115">
            <v>0</v>
          </cell>
          <cell r="CW115">
            <v>535983.56999999995</v>
          </cell>
        </row>
        <row r="116">
          <cell r="A116">
            <v>865</v>
          </cell>
          <cell r="B116">
            <v>92548452</v>
          </cell>
          <cell r="C116">
            <v>3144617</v>
          </cell>
          <cell r="D116">
            <v>4346583</v>
          </cell>
          <cell r="E116">
            <v>0</v>
          </cell>
          <cell r="F116">
            <v>4049711</v>
          </cell>
          <cell r="G116">
            <v>0</v>
          </cell>
          <cell r="H116">
            <v>0</v>
          </cell>
          <cell r="I116">
            <v>890128</v>
          </cell>
          <cell r="J116">
            <v>100370</v>
          </cell>
          <cell r="K116">
            <v>237177</v>
          </cell>
          <cell r="L116">
            <v>240595</v>
          </cell>
          <cell r="M116">
            <v>3328</v>
          </cell>
          <cell r="N116">
            <v>1311</v>
          </cell>
          <cell r="O116">
            <v>0</v>
          </cell>
          <cell r="P116">
            <v>2270241</v>
          </cell>
          <cell r="Q116">
            <v>2168</v>
          </cell>
          <cell r="R116">
            <v>48074</v>
          </cell>
          <cell r="V116">
            <v>12309</v>
          </cell>
          <cell r="Y116">
            <v>5154</v>
          </cell>
          <cell r="Z116">
            <v>9419</v>
          </cell>
          <cell r="AA116">
            <v>0</v>
          </cell>
          <cell r="AB116">
            <v>0</v>
          </cell>
          <cell r="AD116">
            <v>87500</v>
          </cell>
          <cell r="AE116">
            <v>133559</v>
          </cell>
          <cell r="AF116">
            <v>176284</v>
          </cell>
          <cell r="AG116">
            <v>89844</v>
          </cell>
          <cell r="AH116">
            <v>88</v>
          </cell>
          <cell r="AI116">
            <v>252283</v>
          </cell>
          <cell r="AJ116">
            <v>139971</v>
          </cell>
          <cell r="AK116">
            <v>0</v>
          </cell>
          <cell r="AL116">
            <v>0</v>
          </cell>
          <cell r="AM116">
            <v>0</v>
          </cell>
          <cell r="AN116">
            <v>70085</v>
          </cell>
          <cell r="AO116">
            <v>162188</v>
          </cell>
          <cell r="AP116">
            <v>0</v>
          </cell>
          <cell r="AQ116">
            <v>109021439</v>
          </cell>
          <cell r="BV116">
            <v>88262</v>
          </cell>
          <cell r="BW116">
            <v>1787527</v>
          </cell>
          <cell r="BX116">
            <v>6156168</v>
          </cell>
          <cell r="BY116">
            <v>13016</v>
          </cell>
          <cell r="BZ116">
            <v>1325949</v>
          </cell>
          <cell r="CM116">
            <v>15197055</v>
          </cell>
          <cell r="CO116">
            <v>108488</v>
          </cell>
          <cell r="CP116">
            <v>0</v>
          </cell>
          <cell r="CQ116">
            <v>0</v>
          </cell>
          <cell r="CR116">
            <v>0</v>
          </cell>
          <cell r="CS116">
            <v>0</v>
          </cell>
          <cell r="CT116">
            <v>0</v>
          </cell>
          <cell r="CV116">
            <v>0</v>
          </cell>
          <cell r="CW116">
            <v>6176000</v>
          </cell>
        </row>
        <row r="117">
          <cell r="A117">
            <v>866</v>
          </cell>
          <cell r="B117">
            <v>34927162</v>
          </cell>
          <cell r="C117">
            <v>1096264</v>
          </cell>
          <cell r="D117">
            <v>3427149</v>
          </cell>
          <cell r="E117">
            <v>705930</v>
          </cell>
          <cell r="F117">
            <v>1024055</v>
          </cell>
          <cell r="G117">
            <v>0</v>
          </cell>
          <cell r="H117">
            <v>150008</v>
          </cell>
          <cell r="I117">
            <v>47366</v>
          </cell>
          <cell r="J117">
            <v>83292</v>
          </cell>
          <cell r="K117">
            <v>0</v>
          </cell>
          <cell r="L117">
            <v>270408</v>
          </cell>
          <cell r="M117">
            <v>25512</v>
          </cell>
          <cell r="N117">
            <v>0</v>
          </cell>
          <cell r="O117">
            <v>0</v>
          </cell>
          <cell r="P117">
            <v>410339</v>
          </cell>
          <cell r="Q117">
            <v>634716</v>
          </cell>
          <cell r="R117">
            <v>455313</v>
          </cell>
          <cell r="V117">
            <v>12401</v>
          </cell>
          <cell r="Y117">
            <v>0</v>
          </cell>
          <cell r="Z117">
            <v>0</v>
          </cell>
          <cell r="AA117">
            <v>0</v>
          </cell>
          <cell r="AB117">
            <v>0</v>
          </cell>
          <cell r="AD117">
            <v>62027</v>
          </cell>
          <cell r="AE117">
            <v>0</v>
          </cell>
          <cell r="AF117">
            <v>194574</v>
          </cell>
          <cell r="AG117">
            <v>35000</v>
          </cell>
          <cell r="AH117">
            <v>8252</v>
          </cell>
          <cell r="AI117">
            <v>126053</v>
          </cell>
          <cell r="AJ117">
            <v>105275</v>
          </cell>
          <cell r="AK117">
            <v>0</v>
          </cell>
          <cell r="AL117">
            <v>126984</v>
          </cell>
          <cell r="AM117">
            <v>0</v>
          </cell>
          <cell r="AN117">
            <v>39902</v>
          </cell>
          <cell r="AO117">
            <v>1958741</v>
          </cell>
          <cell r="AP117">
            <v>0</v>
          </cell>
          <cell r="AQ117">
            <v>45926723</v>
          </cell>
          <cell r="BV117">
            <v>0</v>
          </cell>
          <cell r="BW117">
            <v>0</v>
          </cell>
          <cell r="BX117">
            <v>531414</v>
          </cell>
          <cell r="BY117">
            <v>0</v>
          </cell>
          <cell r="BZ117">
            <v>0</v>
          </cell>
          <cell r="CM117">
            <v>1443579</v>
          </cell>
          <cell r="CO117">
            <v>0</v>
          </cell>
          <cell r="CP117">
            <v>0</v>
          </cell>
          <cell r="CQ117">
            <v>0</v>
          </cell>
          <cell r="CR117">
            <v>0</v>
          </cell>
          <cell r="CS117">
            <v>0</v>
          </cell>
          <cell r="CT117">
            <v>0</v>
          </cell>
          <cell r="CV117">
            <v>0</v>
          </cell>
          <cell r="CW117">
            <v>1509000</v>
          </cell>
        </row>
        <row r="118">
          <cell r="A118">
            <v>867</v>
          </cell>
          <cell r="B118">
            <v>21184517</v>
          </cell>
          <cell r="C118">
            <v>620051</v>
          </cell>
          <cell r="D118">
            <v>1498881</v>
          </cell>
          <cell r="E118">
            <v>0</v>
          </cell>
          <cell r="F118">
            <v>780780</v>
          </cell>
          <cell r="G118">
            <v>0</v>
          </cell>
          <cell r="H118">
            <v>226620</v>
          </cell>
          <cell r="I118">
            <v>74578</v>
          </cell>
          <cell r="J118">
            <v>0</v>
          </cell>
          <cell r="K118">
            <v>14438</v>
          </cell>
          <cell r="L118">
            <v>0</v>
          </cell>
          <cell r="M118">
            <v>4072</v>
          </cell>
          <cell r="N118">
            <v>207131</v>
          </cell>
          <cell r="O118">
            <v>0</v>
          </cell>
          <cell r="P118">
            <v>582717</v>
          </cell>
          <cell r="Q118">
            <v>64152</v>
          </cell>
          <cell r="R118">
            <v>142717</v>
          </cell>
          <cell r="V118">
            <v>0</v>
          </cell>
          <cell r="Y118">
            <v>0</v>
          </cell>
          <cell r="Z118">
            <v>0</v>
          </cell>
          <cell r="AA118">
            <v>0</v>
          </cell>
          <cell r="AB118">
            <v>0</v>
          </cell>
          <cell r="AD118">
            <v>28963</v>
          </cell>
          <cell r="AE118">
            <v>9459</v>
          </cell>
          <cell r="AF118">
            <v>10360</v>
          </cell>
          <cell r="AG118">
            <v>10680</v>
          </cell>
          <cell r="AH118">
            <v>9792</v>
          </cell>
          <cell r="AI118">
            <v>84752</v>
          </cell>
          <cell r="AJ118">
            <v>88506</v>
          </cell>
          <cell r="AK118">
            <v>102012</v>
          </cell>
          <cell r="AL118">
            <v>0</v>
          </cell>
          <cell r="AM118">
            <v>55030</v>
          </cell>
          <cell r="AN118">
            <v>29267</v>
          </cell>
          <cell r="AO118">
            <v>168037</v>
          </cell>
          <cell r="AP118">
            <v>0</v>
          </cell>
          <cell r="AQ118">
            <v>25997512</v>
          </cell>
          <cell r="BV118">
            <v>0</v>
          </cell>
          <cell r="BW118">
            <v>212718</v>
          </cell>
          <cell r="BX118">
            <v>536031</v>
          </cell>
          <cell r="BY118">
            <v>0</v>
          </cell>
          <cell r="BZ118">
            <v>93519</v>
          </cell>
          <cell r="CM118">
            <v>3669836</v>
          </cell>
          <cell r="CO118">
            <v>0</v>
          </cell>
          <cell r="CP118">
            <v>0</v>
          </cell>
          <cell r="CQ118">
            <v>0</v>
          </cell>
          <cell r="CR118">
            <v>0</v>
          </cell>
          <cell r="CS118">
            <v>0</v>
          </cell>
          <cell r="CT118">
            <v>0</v>
          </cell>
          <cell r="CV118">
            <v>0</v>
          </cell>
          <cell r="CW118">
            <v>2741116</v>
          </cell>
        </row>
        <row r="119">
          <cell r="A119">
            <v>868</v>
          </cell>
          <cell r="B119">
            <v>35983392</v>
          </cell>
          <cell r="C119">
            <v>1256318</v>
          </cell>
          <cell r="D119">
            <v>2927505</v>
          </cell>
          <cell r="E119">
            <v>0</v>
          </cell>
          <cell r="F119">
            <v>1302517</v>
          </cell>
          <cell r="G119">
            <v>0</v>
          </cell>
          <cell r="H119">
            <v>0</v>
          </cell>
          <cell r="I119">
            <v>255468</v>
          </cell>
          <cell r="J119">
            <v>0</v>
          </cell>
          <cell r="K119">
            <v>0</v>
          </cell>
          <cell r="L119">
            <v>236727</v>
          </cell>
          <cell r="M119">
            <v>7016</v>
          </cell>
          <cell r="N119">
            <v>242130</v>
          </cell>
          <cell r="O119">
            <v>0</v>
          </cell>
          <cell r="P119">
            <v>489929</v>
          </cell>
          <cell r="Q119">
            <v>185885</v>
          </cell>
          <cell r="R119">
            <v>49727</v>
          </cell>
          <cell r="V119">
            <v>0</v>
          </cell>
          <cell r="Y119">
            <v>0</v>
          </cell>
          <cell r="Z119">
            <v>0</v>
          </cell>
          <cell r="AA119">
            <v>0</v>
          </cell>
          <cell r="AB119">
            <v>0</v>
          </cell>
          <cell r="AD119">
            <v>189696</v>
          </cell>
          <cell r="AE119">
            <v>80304</v>
          </cell>
          <cell r="AF119">
            <v>23266</v>
          </cell>
          <cell r="AG119">
            <v>41960</v>
          </cell>
          <cell r="AH119">
            <v>6933</v>
          </cell>
          <cell r="AI119">
            <v>84074</v>
          </cell>
          <cell r="AJ119">
            <v>542050</v>
          </cell>
          <cell r="AK119">
            <v>26447</v>
          </cell>
          <cell r="AL119">
            <v>0</v>
          </cell>
          <cell r="AM119">
            <v>0</v>
          </cell>
          <cell r="AN119">
            <v>56089</v>
          </cell>
          <cell r="AO119">
            <v>0</v>
          </cell>
          <cell r="AP119">
            <v>0</v>
          </cell>
          <cell r="AQ119">
            <v>43987433</v>
          </cell>
          <cell r="BV119">
            <v>0</v>
          </cell>
          <cell r="BW119">
            <v>226082</v>
          </cell>
          <cell r="BX119">
            <v>201207</v>
          </cell>
          <cell r="BY119">
            <v>0</v>
          </cell>
          <cell r="BZ119">
            <v>57476</v>
          </cell>
          <cell r="CM119">
            <v>7756518</v>
          </cell>
          <cell r="CO119">
            <v>89837</v>
          </cell>
          <cell r="CP119">
            <v>0</v>
          </cell>
          <cell r="CQ119">
            <v>0</v>
          </cell>
          <cell r="CR119">
            <v>0</v>
          </cell>
          <cell r="CS119">
            <v>0</v>
          </cell>
          <cell r="CT119">
            <v>0</v>
          </cell>
          <cell r="CV119">
            <v>0</v>
          </cell>
          <cell r="CW119">
            <v>2684009</v>
          </cell>
        </row>
        <row r="120">
          <cell r="A120">
            <v>869</v>
          </cell>
          <cell r="B120">
            <v>43127371</v>
          </cell>
          <cell r="C120">
            <v>1093979</v>
          </cell>
          <cell r="D120">
            <v>2655614</v>
          </cell>
          <cell r="E120">
            <v>0</v>
          </cell>
          <cell r="F120">
            <v>1646438</v>
          </cell>
          <cell r="G120">
            <v>0</v>
          </cell>
          <cell r="H120">
            <v>37609</v>
          </cell>
          <cell r="I120">
            <v>65801</v>
          </cell>
          <cell r="J120">
            <v>275501</v>
          </cell>
          <cell r="K120">
            <v>9386</v>
          </cell>
          <cell r="L120">
            <v>52964</v>
          </cell>
          <cell r="M120">
            <v>4518</v>
          </cell>
          <cell r="N120">
            <v>140241</v>
          </cell>
          <cell r="O120">
            <v>0</v>
          </cell>
          <cell r="P120">
            <v>892709</v>
          </cell>
          <cell r="Q120">
            <v>281048</v>
          </cell>
          <cell r="R120">
            <v>115678</v>
          </cell>
          <cell r="V120">
            <v>2409</v>
          </cell>
          <cell r="Y120">
            <v>0</v>
          </cell>
          <cell r="Z120">
            <v>0</v>
          </cell>
          <cell r="AA120">
            <v>0</v>
          </cell>
          <cell r="AB120">
            <v>2815</v>
          </cell>
          <cell r="AD120">
            <v>108848</v>
          </cell>
          <cell r="AE120">
            <v>0</v>
          </cell>
          <cell r="AF120">
            <v>43627</v>
          </cell>
          <cell r="AG120">
            <v>88025</v>
          </cell>
          <cell r="AH120">
            <v>5446</v>
          </cell>
          <cell r="AI120">
            <v>149557</v>
          </cell>
          <cell r="AJ120">
            <v>465449</v>
          </cell>
          <cell r="AK120">
            <v>172534</v>
          </cell>
          <cell r="AL120">
            <v>0</v>
          </cell>
          <cell r="AM120">
            <v>0</v>
          </cell>
          <cell r="AN120">
            <v>29629</v>
          </cell>
          <cell r="AO120">
            <v>580423</v>
          </cell>
          <cell r="AP120">
            <v>0</v>
          </cell>
          <cell r="AQ120">
            <v>52047619</v>
          </cell>
          <cell r="BV120">
            <v>37579</v>
          </cell>
          <cell r="BW120">
            <v>55885</v>
          </cell>
          <cell r="BX120">
            <v>1041679</v>
          </cell>
          <cell r="BY120">
            <v>0</v>
          </cell>
          <cell r="BZ120">
            <v>115434</v>
          </cell>
          <cell r="CM120">
            <v>10434674</v>
          </cell>
          <cell r="CO120">
            <v>0</v>
          </cell>
          <cell r="CP120">
            <v>0</v>
          </cell>
          <cell r="CQ120">
            <v>0</v>
          </cell>
          <cell r="CR120">
            <v>0</v>
          </cell>
          <cell r="CS120">
            <v>0</v>
          </cell>
          <cell r="CT120">
            <v>0</v>
          </cell>
          <cell r="CV120">
            <v>0</v>
          </cell>
          <cell r="CW120">
            <v>3236878</v>
          </cell>
        </row>
        <row r="121">
          <cell r="A121">
            <v>870</v>
          </cell>
          <cell r="B121">
            <v>22495598</v>
          </cell>
          <cell r="C121">
            <v>703346</v>
          </cell>
          <cell r="D121">
            <v>2153209</v>
          </cell>
          <cell r="E121">
            <v>0</v>
          </cell>
          <cell r="F121">
            <v>784935</v>
          </cell>
          <cell r="G121">
            <v>0</v>
          </cell>
          <cell r="H121">
            <v>0</v>
          </cell>
          <cell r="I121">
            <v>0</v>
          </cell>
          <cell r="J121">
            <v>0</v>
          </cell>
          <cell r="K121">
            <v>115945</v>
          </cell>
          <cell r="L121">
            <v>8276</v>
          </cell>
          <cell r="M121">
            <v>16332</v>
          </cell>
          <cell r="N121">
            <v>855524</v>
          </cell>
          <cell r="O121">
            <v>0</v>
          </cell>
          <cell r="P121">
            <v>1365439</v>
          </cell>
          <cell r="Q121">
            <v>0</v>
          </cell>
          <cell r="R121">
            <v>14011</v>
          </cell>
          <cell r="V121">
            <v>0</v>
          </cell>
          <cell r="Y121">
            <v>0</v>
          </cell>
          <cell r="Z121">
            <v>136</v>
          </cell>
          <cell r="AA121">
            <v>0</v>
          </cell>
          <cell r="AB121">
            <v>0</v>
          </cell>
          <cell r="AD121">
            <v>48823</v>
          </cell>
          <cell r="AE121">
            <v>7047</v>
          </cell>
          <cell r="AF121">
            <v>35295</v>
          </cell>
          <cell r="AG121">
            <v>0</v>
          </cell>
          <cell r="AH121">
            <v>0</v>
          </cell>
          <cell r="AI121">
            <v>15488</v>
          </cell>
          <cell r="AJ121">
            <v>163850</v>
          </cell>
          <cell r="AK121">
            <v>680870</v>
          </cell>
          <cell r="AL121">
            <v>0</v>
          </cell>
          <cell r="AM121">
            <v>0</v>
          </cell>
          <cell r="AN121">
            <v>66258</v>
          </cell>
          <cell r="AO121">
            <v>0</v>
          </cell>
          <cell r="AP121">
            <v>0</v>
          </cell>
          <cell r="AQ121">
            <v>29530382</v>
          </cell>
          <cell r="BV121">
            <v>0</v>
          </cell>
          <cell r="BW121">
            <v>418635</v>
          </cell>
          <cell r="BX121">
            <v>51732</v>
          </cell>
          <cell r="BY121">
            <v>0</v>
          </cell>
          <cell r="BZ121">
            <v>0</v>
          </cell>
          <cell r="CM121">
            <v>5137816</v>
          </cell>
          <cell r="CO121">
            <v>0</v>
          </cell>
          <cell r="CP121">
            <v>0</v>
          </cell>
          <cell r="CQ121">
            <v>0</v>
          </cell>
          <cell r="CR121">
            <v>0</v>
          </cell>
          <cell r="CS121">
            <v>0</v>
          </cell>
          <cell r="CT121">
            <v>0</v>
          </cell>
          <cell r="CV121">
            <v>0</v>
          </cell>
          <cell r="CW121">
            <v>870781</v>
          </cell>
        </row>
        <row r="122">
          <cell r="A122">
            <v>871</v>
          </cell>
          <cell r="B122">
            <v>32149722</v>
          </cell>
          <cell r="C122">
            <v>1115150</v>
          </cell>
          <cell r="D122">
            <v>3433804</v>
          </cell>
          <cell r="E122">
            <v>490500</v>
          </cell>
          <cell r="F122">
            <v>994229</v>
          </cell>
          <cell r="G122">
            <v>100000</v>
          </cell>
          <cell r="H122">
            <v>0</v>
          </cell>
          <cell r="I122">
            <v>32208</v>
          </cell>
          <cell r="J122">
            <v>0</v>
          </cell>
          <cell r="K122">
            <v>0</v>
          </cell>
          <cell r="L122">
            <v>71211</v>
          </cell>
          <cell r="M122">
            <v>13261</v>
          </cell>
          <cell r="N122">
            <v>0</v>
          </cell>
          <cell r="O122">
            <v>0</v>
          </cell>
          <cell r="P122">
            <v>747350</v>
          </cell>
          <cell r="Q122">
            <v>103920</v>
          </cell>
          <cell r="R122">
            <v>141137</v>
          </cell>
          <cell r="V122">
            <v>5188</v>
          </cell>
          <cell r="Y122">
            <v>0</v>
          </cell>
          <cell r="Z122">
            <v>0</v>
          </cell>
          <cell r="AA122">
            <v>0</v>
          </cell>
          <cell r="AB122">
            <v>0</v>
          </cell>
          <cell r="AD122">
            <v>101165</v>
          </cell>
          <cell r="AE122">
            <v>55347</v>
          </cell>
          <cell r="AF122">
            <v>1026</v>
          </cell>
          <cell r="AG122">
            <v>1358</v>
          </cell>
          <cell r="AH122">
            <v>9668</v>
          </cell>
          <cell r="AI122">
            <v>0</v>
          </cell>
          <cell r="AJ122">
            <v>0</v>
          </cell>
          <cell r="AK122">
            <v>0</v>
          </cell>
          <cell r="AL122">
            <v>0</v>
          </cell>
          <cell r="AM122">
            <v>0</v>
          </cell>
          <cell r="AN122">
            <v>26822</v>
          </cell>
          <cell r="AO122">
            <v>523398</v>
          </cell>
          <cell r="AP122">
            <v>0</v>
          </cell>
          <cell r="AQ122">
            <v>40116464</v>
          </cell>
          <cell r="BV122">
            <v>0</v>
          </cell>
          <cell r="BW122">
            <v>191247</v>
          </cell>
          <cell r="BX122">
            <v>0</v>
          </cell>
          <cell r="BY122">
            <v>43990</v>
          </cell>
          <cell r="BZ122">
            <v>0</v>
          </cell>
          <cell r="CM122">
            <v>5581470</v>
          </cell>
          <cell r="CO122">
            <v>0</v>
          </cell>
          <cell r="CP122">
            <v>0</v>
          </cell>
          <cell r="CQ122">
            <v>0</v>
          </cell>
          <cell r="CR122">
            <v>0</v>
          </cell>
          <cell r="CS122">
            <v>0</v>
          </cell>
          <cell r="CT122">
            <v>0</v>
          </cell>
          <cell r="CV122">
            <v>0</v>
          </cell>
          <cell r="CW122">
            <v>0</v>
          </cell>
        </row>
        <row r="123">
          <cell r="A123">
            <v>872</v>
          </cell>
          <cell r="B123">
            <v>35655128</v>
          </cell>
          <cell r="C123">
            <v>965039</v>
          </cell>
          <cell r="D123">
            <v>2944984</v>
          </cell>
          <cell r="E123">
            <v>0</v>
          </cell>
          <cell r="F123">
            <v>1628616</v>
          </cell>
          <cell r="G123">
            <v>0</v>
          </cell>
          <cell r="H123">
            <v>0</v>
          </cell>
          <cell r="I123">
            <v>123894</v>
          </cell>
          <cell r="J123">
            <v>142208</v>
          </cell>
          <cell r="K123">
            <v>0</v>
          </cell>
          <cell r="L123">
            <v>0</v>
          </cell>
          <cell r="M123">
            <v>0</v>
          </cell>
          <cell r="N123">
            <v>176309</v>
          </cell>
          <cell r="O123">
            <v>0</v>
          </cell>
          <cell r="P123">
            <v>527589</v>
          </cell>
          <cell r="Q123">
            <v>117472</v>
          </cell>
          <cell r="R123">
            <v>99408</v>
          </cell>
          <cell r="V123">
            <v>0</v>
          </cell>
          <cell r="Y123">
            <v>0</v>
          </cell>
          <cell r="Z123">
            <v>284369</v>
          </cell>
          <cell r="AA123">
            <v>0</v>
          </cell>
          <cell r="AB123">
            <v>0</v>
          </cell>
          <cell r="AD123">
            <v>39683</v>
          </cell>
          <cell r="AE123">
            <v>158362</v>
          </cell>
          <cell r="AF123">
            <v>374655</v>
          </cell>
          <cell r="AG123">
            <v>4935</v>
          </cell>
          <cell r="AH123">
            <v>2638</v>
          </cell>
          <cell r="AI123">
            <v>85680</v>
          </cell>
          <cell r="AJ123">
            <v>775663</v>
          </cell>
          <cell r="AK123">
            <v>0</v>
          </cell>
          <cell r="AL123">
            <v>0</v>
          </cell>
          <cell r="AM123">
            <v>0</v>
          </cell>
          <cell r="AN123">
            <v>19960</v>
          </cell>
          <cell r="AO123">
            <v>0</v>
          </cell>
          <cell r="AP123">
            <v>0</v>
          </cell>
          <cell r="AQ123">
            <v>44126592</v>
          </cell>
          <cell r="BV123">
            <v>0</v>
          </cell>
          <cell r="BW123">
            <v>0</v>
          </cell>
          <cell r="BX123">
            <v>896576</v>
          </cell>
          <cell r="BY123">
            <v>0</v>
          </cell>
          <cell r="BZ123">
            <v>54324</v>
          </cell>
          <cell r="CM123">
            <v>7993247</v>
          </cell>
          <cell r="CO123">
            <v>0</v>
          </cell>
          <cell r="CP123">
            <v>0</v>
          </cell>
          <cell r="CQ123">
            <v>0</v>
          </cell>
          <cell r="CR123">
            <v>0</v>
          </cell>
          <cell r="CS123">
            <v>0</v>
          </cell>
          <cell r="CT123">
            <v>0</v>
          </cell>
          <cell r="CV123">
            <v>0</v>
          </cell>
          <cell r="CW123">
            <v>3325153</v>
          </cell>
        </row>
        <row r="124">
          <cell r="A124">
            <v>873</v>
          </cell>
          <cell r="B124">
            <v>104480419</v>
          </cell>
          <cell r="C124">
            <v>3288894</v>
          </cell>
          <cell r="D124">
            <v>6136499</v>
          </cell>
          <cell r="E124">
            <v>0</v>
          </cell>
          <cell r="F124">
            <v>3926569</v>
          </cell>
          <cell r="G124">
            <v>0</v>
          </cell>
          <cell r="H124">
            <v>274000</v>
          </cell>
          <cell r="I124">
            <v>289907</v>
          </cell>
          <cell r="J124">
            <v>71424</v>
          </cell>
          <cell r="K124">
            <v>0</v>
          </cell>
          <cell r="L124">
            <v>0</v>
          </cell>
          <cell r="M124">
            <v>143497</v>
          </cell>
          <cell r="N124">
            <v>334422</v>
          </cell>
          <cell r="O124">
            <v>136429</v>
          </cell>
          <cell r="P124">
            <v>2063437</v>
          </cell>
          <cell r="Q124">
            <v>1041339</v>
          </cell>
          <cell r="R124">
            <v>1783004</v>
          </cell>
          <cell r="V124">
            <v>15339</v>
          </cell>
          <cell r="Y124">
            <v>0</v>
          </cell>
          <cell r="Z124">
            <v>0</v>
          </cell>
          <cell r="AA124">
            <v>5655</v>
          </cell>
          <cell r="AB124">
            <v>0</v>
          </cell>
          <cell r="AD124">
            <v>126022</v>
          </cell>
          <cell r="AE124">
            <v>60319</v>
          </cell>
          <cell r="AF124">
            <v>241806</v>
          </cell>
          <cell r="AG124">
            <v>11904</v>
          </cell>
          <cell r="AH124">
            <v>2198</v>
          </cell>
          <cell r="AI124">
            <v>398854</v>
          </cell>
          <cell r="AJ124">
            <v>1226181</v>
          </cell>
          <cell r="AK124">
            <v>0</v>
          </cell>
          <cell r="AL124">
            <v>0</v>
          </cell>
          <cell r="AM124">
            <v>0</v>
          </cell>
          <cell r="AN124">
            <v>350811</v>
          </cell>
          <cell r="AO124">
            <v>618428</v>
          </cell>
          <cell r="AP124">
            <v>0</v>
          </cell>
          <cell r="AQ124">
            <v>127027357</v>
          </cell>
          <cell r="BV124">
            <v>42810</v>
          </cell>
          <cell r="BW124">
            <v>97429</v>
          </cell>
          <cell r="BX124">
            <v>5574390</v>
          </cell>
          <cell r="BY124">
            <v>0</v>
          </cell>
          <cell r="BZ124">
            <v>953808</v>
          </cell>
          <cell r="CM124">
            <v>12677113</v>
          </cell>
          <cell r="CO124">
            <v>0</v>
          </cell>
          <cell r="CP124">
            <v>0</v>
          </cell>
          <cell r="CQ124">
            <v>0</v>
          </cell>
          <cell r="CR124">
            <v>0</v>
          </cell>
          <cell r="CS124">
            <v>0</v>
          </cell>
          <cell r="CT124">
            <v>0</v>
          </cell>
          <cell r="CV124">
            <v>1746122</v>
          </cell>
          <cell r="CW124">
            <v>0</v>
          </cell>
        </row>
        <row r="125">
          <cell r="A125">
            <v>874</v>
          </cell>
          <cell r="B125">
            <v>46198685</v>
          </cell>
          <cell r="C125">
            <v>1460261</v>
          </cell>
          <cell r="D125">
            <v>4864452</v>
          </cell>
          <cell r="E125">
            <v>330028</v>
          </cell>
          <cell r="F125">
            <v>1686317</v>
          </cell>
          <cell r="G125">
            <v>0</v>
          </cell>
          <cell r="H125">
            <v>0</v>
          </cell>
          <cell r="I125">
            <v>37354</v>
          </cell>
          <cell r="J125">
            <v>281914</v>
          </cell>
          <cell r="K125">
            <v>448685</v>
          </cell>
          <cell r="L125">
            <v>50028</v>
          </cell>
          <cell r="M125">
            <v>0</v>
          </cell>
          <cell r="N125">
            <v>-32875</v>
          </cell>
          <cell r="O125">
            <v>1777595</v>
          </cell>
          <cell r="P125">
            <v>1407750</v>
          </cell>
          <cell r="Q125">
            <v>25195</v>
          </cell>
          <cell r="R125">
            <v>540861</v>
          </cell>
          <cell r="V125">
            <v>0</v>
          </cell>
          <cell r="Y125">
            <v>0</v>
          </cell>
          <cell r="Z125">
            <v>0</v>
          </cell>
          <cell r="AA125">
            <v>0</v>
          </cell>
          <cell r="AB125">
            <v>0</v>
          </cell>
          <cell r="AD125">
            <v>67548</v>
          </cell>
          <cell r="AE125">
            <v>19232</v>
          </cell>
          <cell r="AF125">
            <v>0</v>
          </cell>
          <cell r="AG125">
            <v>59130</v>
          </cell>
          <cell r="AH125">
            <v>0</v>
          </cell>
          <cell r="AI125">
            <v>12402</v>
          </cell>
          <cell r="AJ125">
            <v>132673</v>
          </cell>
          <cell r="AK125">
            <v>8250</v>
          </cell>
          <cell r="AL125">
            <v>47000</v>
          </cell>
          <cell r="AM125">
            <v>0</v>
          </cell>
          <cell r="AN125">
            <v>141514</v>
          </cell>
          <cell r="AO125">
            <v>759057</v>
          </cell>
          <cell r="AP125">
            <v>0</v>
          </cell>
          <cell r="AQ125">
            <v>60323056</v>
          </cell>
          <cell r="BV125">
            <v>128233</v>
          </cell>
          <cell r="BW125">
            <v>12085</v>
          </cell>
          <cell r="BX125">
            <v>557433</v>
          </cell>
          <cell r="BY125">
            <v>0</v>
          </cell>
          <cell r="BZ125">
            <v>34700</v>
          </cell>
          <cell r="CM125">
            <v>9071002</v>
          </cell>
          <cell r="CO125">
            <v>0</v>
          </cell>
          <cell r="CP125">
            <v>0</v>
          </cell>
          <cell r="CQ125">
            <v>0</v>
          </cell>
          <cell r="CR125">
            <v>0</v>
          </cell>
          <cell r="CS125">
            <v>0</v>
          </cell>
          <cell r="CT125">
            <v>0</v>
          </cell>
          <cell r="CV125">
            <v>0</v>
          </cell>
          <cell r="CW125">
            <v>0</v>
          </cell>
        </row>
        <row r="126">
          <cell r="A126">
            <v>875</v>
          </cell>
          <cell r="B126">
            <v>151858933</v>
          </cell>
          <cell r="C126">
            <v>4663386</v>
          </cell>
          <cell r="D126">
            <v>5601397</v>
          </cell>
          <cell r="E126">
            <v>534182</v>
          </cell>
          <cell r="F126">
            <v>7604839</v>
          </cell>
          <cell r="G126">
            <v>0</v>
          </cell>
          <cell r="H126">
            <v>13383</v>
          </cell>
          <cell r="I126">
            <v>0</v>
          </cell>
          <cell r="J126">
            <v>0</v>
          </cell>
          <cell r="K126">
            <v>588777</v>
          </cell>
          <cell r="L126">
            <v>191983</v>
          </cell>
          <cell r="M126">
            <v>114189</v>
          </cell>
          <cell r="N126">
            <v>54296</v>
          </cell>
          <cell r="O126">
            <v>13154</v>
          </cell>
          <cell r="P126">
            <v>0</v>
          </cell>
          <cell r="Q126">
            <v>83697</v>
          </cell>
          <cell r="R126">
            <v>499244</v>
          </cell>
          <cell r="V126">
            <v>17689</v>
          </cell>
          <cell r="Y126">
            <v>4039425</v>
          </cell>
          <cell r="Z126">
            <v>793003</v>
          </cell>
          <cell r="AA126">
            <v>0</v>
          </cell>
          <cell r="AB126">
            <v>0</v>
          </cell>
          <cell r="AD126">
            <v>120258</v>
          </cell>
          <cell r="AE126">
            <v>80488</v>
          </cell>
          <cell r="AF126">
            <v>1308698</v>
          </cell>
          <cell r="AG126">
            <v>271285</v>
          </cell>
          <cell r="AH126">
            <v>2141</v>
          </cell>
          <cell r="AI126">
            <v>669246</v>
          </cell>
          <cell r="AJ126">
            <v>637843</v>
          </cell>
          <cell r="AK126">
            <v>0</v>
          </cell>
          <cell r="AL126">
            <v>0</v>
          </cell>
          <cell r="AM126">
            <v>0</v>
          </cell>
          <cell r="AN126">
            <v>279702</v>
          </cell>
          <cell r="AO126">
            <v>1084868</v>
          </cell>
          <cell r="AP126">
            <v>0</v>
          </cell>
          <cell r="AQ126">
            <v>181126106</v>
          </cell>
          <cell r="BV126">
            <v>135376</v>
          </cell>
          <cell r="BW126">
            <v>1062451</v>
          </cell>
          <cell r="BX126">
            <v>6168888</v>
          </cell>
          <cell r="BY126">
            <v>0</v>
          </cell>
          <cell r="BZ126">
            <v>1886625</v>
          </cell>
          <cell r="CM126">
            <v>25253433</v>
          </cell>
          <cell r="CO126">
            <v>0</v>
          </cell>
          <cell r="CP126">
            <v>0</v>
          </cell>
          <cell r="CQ126">
            <v>191017</v>
          </cell>
          <cell r="CR126">
            <v>0</v>
          </cell>
          <cell r="CS126">
            <v>0</v>
          </cell>
          <cell r="CT126">
            <v>687030</v>
          </cell>
          <cell r="CV126">
            <v>0</v>
          </cell>
          <cell r="CW126">
            <v>4223826</v>
          </cell>
        </row>
        <row r="127">
          <cell r="A127">
            <v>876</v>
          </cell>
          <cell r="B127">
            <v>27920946</v>
          </cell>
          <cell r="C127">
            <v>813610</v>
          </cell>
          <cell r="D127">
            <v>3092964</v>
          </cell>
          <cell r="E127">
            <v>1704442</v>
          </cell>
          <cell r="F127">
            <v>1106053</v>
          </cell>
          <cell r="G127">
            <v>0</v>
          </cell>
          <cell r="H127">
            <v>0</v>
          </cell>
          <cell r="I127">
            <v>95840</v>
          </cell>
          <cell r="J127">
            <v>243015</v>
          </cell>
          <cell r="K127">
            <v>52450</v>
          </cell>
          <cell r="L127">
            <v>0</v>
          </cell>
          <cell r="M127">
            <v>51600</v>
          </cell>
          <cell r="N127">
            <v>77930</v>
          </cell>
          <cell r="O127">
            <v>1640</v>
          </cell>
          <cell r="P127">
            <v>671750</v>
          </cell>
          <cell r="Q127">
            <v>6310</v>
          </cell>
          <cell r="R127">
            <v>66860</v>
          </cell>
          <cell r="V127">
            <v>1440</v>
          </cell>
          <cell r="Y127">
            <v>0</v>
          </cell>
          <cell r="Z127">
            <v>0</v>
          </cell>
          <cell r="AA127">
            <v>0</v>
          </cell>
          <cell r="AB127">
            <v>0</v>
          </cell>
          <cell r="AD127">
            <v>41050</v>
          </cell>
          <cell r="AE127">
            <v>23780</v>
          </cell>
          <cell r="AF127">
            <v>139430</v>
          </cell>
          <cell r="AG127">
            <v>26020</v>
          </cell>
          <cell r="AH127">
            <v>0</v>
          </cell>
          <cell r="AI127">
            <v>75340</v>
          </cell>
          <cell r="AJ127">
            <v>876723</v>
          </cell>
          <cell r="AK127">
            <v>0</v>
          </cell>
          <cell r="AL127">
            <v>101837</v>
          </cell>
          <cell r="AM127">
            <v>0</v>
          </cell>
          <cell r="AN127">
            <v>38138</v>
          </cell>
          <cell r="AO127">
            <v>519112</v>
          </cell>
          <cell r="AP127">
            <v>0</v>
          </cell>
          <cell r="AQ127">
            <v>37748280</v>
          </cell>
          <cell r="BV127">
            <v>0</v>
          </cell>
          <cell r="BW127">
            <v>96950</v>
          </cell>
          <cell r="BX127">
            <v>24240</v>
          </cell>
          <cell r="BY127">
            <v>16520</v>
          </cell>
          <cell r="BZ127">
            <v>0</v>
          </cell>
          <cell r="CM127">
            <v>1120433</v>
          </cell>
          <cell r="CO127">
            <v>0</v>
          </cell>
          <cell r="CP127">
            <v>0</v>
          </cell>
          <cell r="CQ127">
            <v>0</v>
          </cell>
          <cell r="CR127">
            <v>0</v>
          </cell>
          <cell r="CS127">
            <v>0</v>
          </cell>
          <cell r="CT127">
            <v>0</v>
          </cell>
          <cell r="CV127">
            <v>0</v>
          </cell>
          <cell r="CW127">
            <v>554051</v>
          </cell>
        </row>
        <row r="128">
          <cell r="A128">
            <v>877</v>
          </cell>
          <cell r="B128">
            <v>47470451</v>
          </cell>
          <cell r="C128">
            <v>1299497</v>
          </cell>
          <cell r="D128">
            <v>3274520</v>
          </cell>
          <cell r="E128">
            <v>0</v>
          </cell>
          <cell r="F128">
            <v>0</v>
          </cell>
          <cell r="G128">
            <v>0</v>
          </cell>
          <cell r="H128">
            <v>0</v>
          </cell>
          <cell r="I128">
            <v>269933</v>
          </cell>
          <cell r="J128">
            <v>53494</v>
          </cell>
          <cell r="K128">
            <v>267707</v>
          </cell>
          <cell r="L128">
            <v>0</v>
          </cell>
          <cell r="M128">
            <v>15193</v>
          </cell>
          <cell r="N128">
            <v>0</v>
          </cell>
          <cell r="O128">
            <v>0</v>
          </cell>
          <cell r="P128">
            <v>390295</v>
          </cell>
          <cell r="Q128">
            <v>120804</v>
          </cell>
          <cell r="R128">
            <v>40287</v>
          </cell>
          <cell r="V128">
            <v>9539</v>
          </cell>
          <cell r="Y128">
            <v>0</v>
          </cell>
          <cell r="Z128">
            <v>2954</v>
          </cell>
          <cell r="AA128">
            <v>93600</v>
          </cell>
          <cell r="AB128">
            <v>6732</v>
          </cell>
          <cell r="AD128">
            <v>90625</v>
          </cell>
          <cell r="AE128">
            <v>22477</v>
          </cell>
          <cell r="AF128">
            <v>27217</v>
          </cell>
          <cell r="AG128">
            <v>10846</v>
          </cell>
          <cell r="AH128">
            <v>441</v>
          </cell>
          <cell r="AI128">
            <v>246431</v>
          </cell>
          <cell r="AJ128">
            <v>208399</v>
          </cell>
          <cell r="AK128">
            <v>0</v>
          </cell>
          <cell r="AL128">
            <v>0</v>
          </cell>
          <cell r="AM128">
            <v>0</v>
          </cell>
          <cell r="AN128">
            <v>2184419</v>
          </cell>
          <cell r="AO128">
            <v>1419598</v>
          </cell>
          <cell r="AP128">
            <v>0</v>
          </cell>
          <cell r="AQ128">
            <v>57525459</v>
          </cell>
          <cell r="BV128">
            <v>0</v>
          </cell>
          <cell r="BW128">
            <v>200602</v>
          </cell>
          <cell r="BX128">
            <v>523969</v>
          </cell>
          <cell r="BY128">
            <v>0</v>
          </cell>
          <cell r="BZ128">
            <v>423226</v>
          </cell>
          <cell r="CM128">
            <v>5364358</v>
          </cell>
          <cell r="CO128">
            <v>10759</v>
          </cell>
          <cell r="CP128">
            <v>0</v>
          </cell>
          <cell r="CQ128">
            <v>0</v>
          </cell>
          <cell r="CR128">
            <v>0</v>
          </cell>
          <cell r="CS128">
            <v>0</v>
          </cell>
          <cell r="CT128">
            <v>0</v>
          </cell>
          <cell r="CV128">
            <v>0</v>
          </cell>
          <cell r="CW128">
            <v>2575000</v>
          </cell>
        </row>
        <row r="129">
          <cell r="A129">
            <v>878</v>
          </cell>
          <cell r="B129">
            <v>137828269</v>
          </cell>
          <cell r="C129">
            <v>4130286</v>
          </cell>
          <cell r="D129">
            <v>6959582</v>
          </cell>
          <cell r="E129">
            <v>0</v>
          </cell>
          <cell r="F129">
            <v>6369000</v>
          </cell>
          <cell r="G129">
            <v>0</v>
          </cell>
          <cell r="H129">
            <v>0</v>
          </cell>
          <cell r="I129">
            <v>850808</v>
          </cell>
          <cell r="J129">
            <v>91741</v>
          </cell>
          <cell r="K129">
            <v>0</v>
          </cell>
          <cell r="L129">
            <v>586784</v>
          </cell>
          <cell r="M129">
            <v>757117</v>
          </cell>
          <cell r="N129">
            <v>0</v>
          </cell>
          <cell r="O129">
            <v>0</v>
          </cell>
          <cell r="P129">
            <v>1597000</v>
          </cell>
          <cell r="Q129">
            <v>0</v>
          </cell>
          <cell r="R129">
            <v>2097102</v>
          </cell>
          <cell r="V129">
            <v>0</v>
          </cell>
          <cell r="Y129">
            <v>0</v>
          </cell>
          <cell r="Z129">
            <v>0</v>
          </cell>
          <cell r="AA129">
            <v>0</v>
          </cell>
          <cell r="AB129">
            <v>172696</v>
          </cell>
          <cell r="AD129">
            <v>0</v>
          </cell>
          <cell r="AE129">
            <v>79825</v>
          </cell>
          <cell r="AF129">
            <v>520088</v>
          </cell>
          <cell r="AG129">
            <v>123750</v>
          </cell>
          <cell r="AH129">
            <v>5000</v>
          </cell>
          <cell r="AI129">
            <v>360842</v>
          </cell>
          <cell r="AJ129">
            <v>689165</v>
          </cell>
          <cell r="AK129">
            <v>0</v>
          </cell>
          <cell r="AL129">
            <v>0</v>
          </cell>
          <cell r="AM129">
            <v>0</v>
          </cell>
          <cell r="AN129">
            <v>0</v>
          </cell>
          <cell r="AO129">
            <v>740429</v>
          </cell>
          <cell r="AP129">
            <v>0</v>
          </cell>
          <cell r="AQ129">
            <v>163959484</v>
          </cell>
          <cell r="BV129">
            <v>210600</v>
          </cell>
          <cell r="BW129">
            <v>0</v>
          </cell>
          <cell r="BX129">
            <v>11173200</v>
          </cell>
          <cell r="BY129">
            <v>0</v>
          </cell>
          <cell r="BZ129">
            <v>2235000</v>
          </cell>
          <cell r="CM129">
            <v>19466398</v>
          </cell>
          <cell r="CO129">
            <v>93000</v>
          </cell>
          <cell r="CP129">
            <v>0</v>
          </cell>
          <cell r="CQ129">
            <v>0</v>
          </cell>
          <cell r="CR129">
            <v>0</v>
          </cell>
          <cell r="CS129">
            <v>0</v>
          </cell>
          <cell r="CT129">
            <v>0</v>
          </cell>
          <cell r="CV129">
            <v>0</v>
          </cell>
          <cell r="CW129">
            <v>0</v>
          </cell>
        </row>
        <row r="130">
          <cell r="A130">
            <v>879</v>
          </cell>
          <cell r="B130">
            <v>63952300</v>
          </cell>
          <cell r="C130">
            <v>1832286</v>
          </cell>
          <cell r="D130">
            <v>6013779</v>
          </cell>
          <cell r="E130">
            <v>0</v>
          </cell>
          <cell r="F130">
            <v>2538118</v>
          </cell>
          <cell r="G130">
            <v>251698</v>
          </cell>
          <cell r="H130">
            <v>0</v>
          </cell>
          <cell r="I130">
            <v>551674</v>
          </cell>
          <cell r="J130">
            <v>377567</v>
          </cell>
          <cell r="K130">
            <v>0</v>
          </cell>
          <cell r="L130">
            <v>0</v>
          </cell>
          <cell r="M130">
            <v>89502</v>
          </cell>
          <cell r="N130">
            <v>0</v>
          </cell>
          <cell r="O130">
            <v>0</v>
          </cell>
          <cell r="P130">
            <v>858393</v>
          </cell>
          <cell r="Q130">
            <v>26324</v>
          </cell>
          <cell r="R130">
            <v>36385</v>
          </cell>
          <cell r="V130">
            <v>25776</v>
          </cell>
          <cell r="Y130">
            <v>0</v>
          </cell>
          <cell r="Z130">
            <v>0</v>
          </cell>
          <cell r="AA130">
            <v>0</v>
          </cell>
          <cell r="AB130">
            <v>0</v>
          </cell>
          <cell r="AD130">
            <v>247478</v>
          </cell>
          <cell r="AE130">
            <v>0</v>
          </cell>
          <cell r="AF130">
            <v>55000</v>
          </cell>
          <cell r="AG130">
            <v>9406</v>
          </cell>
          <cell r="AH130">
            <v>2650</v>
          </cell>
          <cell r="AI130">
            <v>473421</v>
          </cell>
          <cell r="AJ130">
            <v>1290772</v>
          </cell>
          <cell r="AK130">
            <v>0</v>
          </cell>
          <cell r="AL130">
            <v>526070</v>
          </cell>
          <cell r="AM130">
            <v>0</v>
          </cell>
          <cell r="AN130">
            <v>57181</v>
          </cell>
          <cell r="AO130">
            <v>0</v>
          </cell>
          <cell r="AP130">
            <v>0</v>
          </cell>
          <cell r="AQ130">
            <v>79215780</v>
          </cell>
          <cell r="BV130">
            <v>5811</v>
          </cell>
          <cell r="BW130">
            <v>925183</v>
          </cell>
          <cell r="BX130">
            <v>31683</v>
          </cell>
          <cell r="BY130">
            <v>0</v>
          </cell>
          <cell r="BZ130">
            <v>0</v>
          </cell>
          <cell r="CM130">
            <v>14740193</v>
          </cell>
          <cell r="CO130">
            <v>0</v>
          </cell>
          <cell r="CP130">
            <v>0</v>
          </cell>
          <cell r="CQ130">
            <v>0</v>
          </cell>
          <cell r="CR130">
            <v>0</v>
          </cell>
          <cell r="CS130">
            <v>0</v>
          </cell>
          <cell r="CT130">
            <v>0</v>
          </cell>
          <cell r="CV130">
            <v>0</v>
          </cell>
          <cell r="CW130">
            <v>7504000</v>
          </cell>
        </row>
        <row r="131">
          <cell r="A131">
            <v>880</v>
          </cell>
          <cell r="B131">
            <v>30681408</v>
          </cell>
          <cell r="C131">
            <v>851643</v>
          </cell>
          <cell r="D131">
            <v>2197339</v>
          </cell>
          <cell r="E131">
            <v>0</v>
          </cell>
          <cell r="F131">
            <v>1321114</v>
          </cell>
          <cell r="G131">
            <v>45500</v>
          </cell>
          <cell r="H131">
            <v>0</v>
          </cell>
          <cell r="I131">
            <v>13686</v>
          </cell>
          <cell r="J131">
            <v>19006</v>
          </cell>
          <cell r="K131">
            <v>47568</v>
          </cell>
          <cell r="L131">
            <v>5507</v>
          </cell>
          <cell r="M131">
            <v>110680</v>
          </cell>
          <cell r="N131">
            <v>97893</v>
          </cell>
          <cell r="O131">
            <v>0</v>
          </cell>
          <cell r="P131">
            <v>797274</v>
          </cell>
          <cell r="Q131">
            <v>93202</v>
          </cell>
          <cell r="R131">
            <v>256709</v>
          </cell>
          <cell r="V131">
            <v>3801</v>
          </cell>
          <cell r="Y131">
            <v>0</v>
          </cell>
          <cell r="Z131">
            <v>172103</v>
          </cell>
          <cell r="AA131">
            <v>0</v>
          </cell>
          <cell r="AB131">
            <v>0</v>
          </cell>
          <cell r="AD131">
            <v>98200</v>
          </cell>
          <cell r="AE131">
            <v>34401</v>
          </cell>
          <cell r="AF131">
            <v>172250</v>
          </cell>
          <cell r="AG131">
            <v>16000</v>
          </cell>
          <cell r="AH131">
            <v>8203</v>
          </cell>
          <cell r="AI131">
            <v>41955</v>
          </cell>
          <cell r="AJ131">
            <v>1183949</v>
          </cell>
          <cell r="AK131">
            <v>28176</v>
          </cell>
          <cell r="AL131">
            <v>0</v>
          </cell>
          <cell r="AM131">
            <v>0</v>
          </cell>
          <cell r="AN131">
            <v>20336</v>
          </cell>
          <cell r="AO131">
            <v>472098</v>
          </cell>
          <cell r="AP131">
            <v>0</v>
          </cell>
          <cell r="AQ131">
            <v>38790001</v>
          </cell>
          <cell r="BV131">
            <v>52493</v>
          </cell>
          <cell r="BW131">
            <v>8422</v>
          </cell>
          <cell r="BX131">
            <v>678395</v>
          </cell>
          <cell r="BY131">
            <v>0</v>
          </cell>
          <cell r="BZ131">
            <v>135852</v>
          </cell>
          <cell r="CM131">
            <v>6585675</v>
          </cell>
          <cell r="CO131">
            <v>0</v>
          </cell>
          <cell r="CP131">
            <v>0</v>
          </cell>
          <cell r="CQ131">
            <v>1634</v>
          </cell>
          <cell r="CR131">
            <v>0</v>
          </cell>
          <cell r="CS131">
            <v>0</v>
          </cell>
          <cell r="CT131">
            <v>0</v>
          </cell>
          <cell r="CV131">
            <v>0</v>
          </cell>
          <cell r="CW131">
            <v>7760313</v>
          </cell>
        </row>
        <row r="132">
          <cell r="A132">
            <v>881</v>
          </cell>
          <cell r="B132">
            <v>309515534</v>
          </cell>
          <cell r="C132">
            <v>8648898</v>
          </cell>
          <cell r="D132">
            <v>22656328</v>
          </cell>
          <cell r="E132">
            <v>1416664</v>
          </cell>
          <cell r="F132">
            <v>9757132</v>
          </cell>
          <cell r="G132">
            <v>2221926</v>
          </cell>
          <cell r="H132">
            <v>0</v>
          </cell>
          <cell r="I132">
            <v>4599987</v>
          </cell>
          <cell r="J132">
            <v>0</v>
          </cell>
          <cell r="K132">
            <v>0</v>
          </cell>
          <cell r="L132">
            <v>688516</v>
          </cell>
          <cell r="M132">
            <v>0</v>
          </cell>
          <cell r="N132">
            <v>0</v>
          </cell>
          <cell r="O132">
            <v>0</v>
          </cell>
          <cell r="P132">
            <v>1186874</v>
          </cell>
          <cell r="Q132">
            <v>1050046</v>
          </cell>
          <cell r="R132">
            <v>4149655</v>
          </cell>
          <cell r="V132">
            <v>67966</v>
          </cell>
          <cell r="Y132">
            <v>0</v>
          </cell>
          <cell r="Z132">
            <v>0</v>
          </cell>
          <cell r="AA132">
            <v>0</v>
          </cell>
          <cell r="AB132">
            <v>0</v>
          </cell>
          <cell r="AD132">
            <v>717384</v>
          </cell>
          <cell r="AE132">
            <v>151274</v>
          </cell>
          <cell r="AF132">
            <v>0</v>
          </cell>
          <cell r="AG132">
            <v>197886</v>
          </cell>
          <cell r="AH132">
            <v>9710</v>
          </cell>
          <cell r="AI132">
            <v>71991</v>
          </cell>
          <cell r="AJ132">
            <v>6517491</v>
          </cell>
          <cell r="AK132">
            <v>341483</v>
          </cell>
          <cell r="AL132">
            <v>0</v>
          </cell>
          <cell r="AM132">
            <v>0</v>
          </cell>
          <cell r="AN132">
            <v>0</v>
          </cell>
          <cell r="AO132">
            <v>493008</v>
          </cell>
          <cell r="AP132">
            <v>0</v>
          </cell>
          <cell r="AQ132">
            <v>374459753</v>
          </cell>
          <cell r="BV132">
            <v>62076</v>
          </cell>
          <cell r="BW132">
            <v>1243708</v>
          </cell>
          <cell r="BX132">
            <v>9255405</v>
          </cell>
          <cell r="BY132">
            <v>0</v>
          </cell>
          <cell r="BZ132">
            <v>1790801</v>
          </cell>
          <cell r="CM132">
            <v>41019235</v>
          </cell>
          <cell r="CO132">
            <v>701838</v>
          </cell>
          <cell r="CP132">
            <v>0</v>
          </cell>
          <cell r="CQ132">
            <v>0</v>
          </cell>
          <cell r="CR132">
            <v>0</v>
          </cell>
          <cell r="CS132">
            <v>0</v>
          </cell>
          <cell r="CT132">
            <v>0</v>
          </cell>
          <cell r="CV132">
            <v>0</v>
          </cell>
          <cell r="CW132">
            <v>36470851</v>
          </cell>
        </row>
        <row r="133">
          <cell r="A133">
            <v>882</v>
          </cell>
          <cell r="B133">
            <v>44090076</v>
          </cell>
          <cell r="C133">
            <v>1274071</v>
          </cell>
          <cell r="D133">
            <v>2945823</v>
          </cell>
          <cell r="E133">
            <v>722550</v>
          </cell>
          <cell r="F133">
            <v>1629248</v>
          </cell>
          <cell r="G133">
            <v>558419</v>
          </cell>
          <cell r="H133">
            <v>0</v>
          </cell>
          <cell r="I133">
            <v>711744</v>
          </cell>
          <cell r="J133">
            <v>0</v>
          </cell>
          <cell r="K133">
            <v>21327</v>
          </cell>
          <cell r="L133">
            <v>0</v>
          </cell>
          <cell r="M133">
            <v>51794</v>
          </cell>
          <cell r="N133">
            <v>0</v>
          </cell>
          <cell r="O133">
            <v>0</v>
          </cell>
          <cell r="P133">
            <v>251718</v>
          </cell>
          <cell r="Q133">
            <v>62457</v>
          </cell>
          <cell r="R133">
            <v>50270</v>
          </cell>
          <cell r="V133">
            <v>0</v>
          </cell>
          <cell r="Y133">
            <v>0</v>
          </cell>
          <cell r="Z133">
            <v>0</v>
          </cell>
          <cell r="AA133">
            <v>0</v>
          </cell>
          <cell r="AB133">
            <v>0</v>
          </cell>
          <cell r="AD133">
            <v>96037</v>
          </cell>
          <cell r="AE133">
            <v>0</v>
          </cell>
          <cell r="AF133">
            <v>0</v>
          </cell>
          <cell r="AG133">
            <v>0</v>
          </cell>
          <cell r="AH133">
            <v>869</v>
          </cell>
          <cell r="AI133">
            <v>30060</v>
          </cell>
          <cell r="AJ133">
            <v>1515749</v>
          </cell>
          <cell r="AK133">
            <v>0</v>
          </cell>
          <cell r="AL133">
            <v>23604</v>
          </cell>
          <cell r="AM133">
            <v>0</v>
          </cell>
          <cell r="AN133">
            <v>19352</v>
          </cell>
          <cell r="AO133">
            <v>298862</v>
          </cell>
          <cell r="AP133">
            <v>0</v>
          </cell>
          <cell r="AQ133">
            <v>54354030</v>
          </cell>
          <cell r="BV133">
            <v>51624</v>
          </cell>
          <cell r="BW133">
            <v>60778</v>
          </cell>
          <cell r="BX133">
            <v>185369</v>
          </cell>
          <cell r="BY133">
            <v>0</v>
          </cell>
          <cell r="BZ133">
            <v>113731</v>
          </cell>
          <cell r="CM133">
            <v>8314454</v>
          </cell>
          <cell r="CO133">
            <v>6703</v>
          </cell>
          <cell r="CP133">
            <v>0</v>
          </cell>
          <cell r="CQ133">
            <v>0</v>
          </cell>
          <cell r="CR133">
            <v>0</v>
          </cell>
          <cell r="CS133">
            <v>0</v>
          </cell>
          <cell r="CT133">
            <v>0</v>
          </cell>
          <cell r="CV133">
            <v>0</v>
          </cell>
          <cell r="CW133">
            <v>6331526</v>
          </cell>
        </row>
        <row r="134">
          <cell r="A134">
            <v>883</v>
          </cell>
          <cell r="B134">
            <v>30511584</v>
          </cell>
          <cell r="C134">
            <v>1047694</v>
          </cell>
          <cell r="D134">
            <v>2173556</v>
          </cell>
          <cell r="E134">
            <v>0</v>
          </cell>
          <cell r="F134">
            <v>723029</v>
          </cell>
          <cell r="G134">
            <v>397036</v>
          </cell>
          <cell r="H134">
            <v>0</v>
          </cell>
          <cell r="I134">
            <v>141541</v>
          </cell>
          <cell r="J134">
            <v>0</v>
          </cell>
          <cell r="K134">
            <v>26309</v>
          </cell>
          <cell r="L134">
            <v>0</v>
          </cell>
          <cell r="M134">
            <v>0</v>
          </cell>
          <cell r="N134">
            <v>380875</v>
          </cell>
          <cell r="O134">
            <v>0</v>
          </cell>
          <cell r="P134">
            <v>1589721</v>
          </cell>
          <cell r="Q134">
            <v>0</v>
          </cell>
          <cell r="R134">
            <v>230676</v>
          </cell>
          <cell r="V134">
            <v>12001</v>
          </cell>
          <cell r="Y134">
            <v>0</v>
          </cell>
          <cell r="Z134">
            <v>0</v>
          </cell>
          <cell r="AA134">
            <v>0</v>
          </cell>
          <cell r="AB134">
            <v>0</v>
          </cell>
          <cell r="AD134">
            <v>54446</v>
          </cell>
          <cell r="AE134">
            <v>21285</v>
          </cell>
          <cell r="AF134">
            <v>539665</v>
          </cell>
          <cell r="AG134">
            <v>0</v>
          </cell>
          <cell r="AH134">
            <v>3865</v>
          </cell>
          <cell r="AI134">
            <v>14189</v>
          </cell>
          <cell r="AJ134">
            <v>78682</v>
          </cell>
          <cell r="AK134">
            <v>0</v>
          </cell>
          <cell r="AL134">
            <v>0</v>
          </cell>
          <cell r="AM134">
            <v>0</v>
          </cell>
          <cell r="AN134">
            <v>21400</v>
          </cell>
          <cell r="AO134">
            <v>519893</v>
          </cell>
          <cell r="AP134">
            <v>0</v>
          </cell>
          <cell r="AQ134">
            <v>38487447</v>
          </cell>
          <cell r="BV134">
            <v>135318</v>
          </cell>
          <cell r="BW134">
            <v>495347</v>
          </cell>
          <cell r="BX134">
            <v>526934</v>
          </cell>
          <cell r="BY134">
            <v>0</v>
          </cell>
          <cell r="BZ134">
            <v>406445</v>
          </cell>
          <cell r="CM134">
            <v>0</v>
          </cell>
          <cell r="CO134">
            <v>0</v>
          </cell>
          <cell r="CP134">
            <v>0</v>
          </cell>
          <cell r="CQ134">
            <v>0</v>
          </cell>
          <cell r="CR134">
            <v>0</v>
          </cell>
          <cell r="CS134">
            <v>0</v>
          </cell>
          <cell r="CT134">
            <v>0</v>
          </cell>
          <cell r="CV134">
            <v>0</v>
          </cell>
          <cell r="CW134">
            <v>758574</v>
          </cell>
        </row>
        <row r="135">
          <cell r="A135">
            <v>884</v>
          </cell>
          <cell r="B135">
            <v>31861699</v>
          </cell>
          <cell r="C135">
            <v>1342848</v>
          </cell>
          <cell r="D135">
            <v>3454575</v>
          </cell>
          <cell r="E135">
            <v>210411</v>
          </cell>
          <cell r="F135">
            <v>1394359</v>
          </cell>
          <cell r="G135">
            <v>0</v>
          </cell>
          <cell r="H135">
            <v>0</v>
          </cell>
          <cell r="I135">
            <v>3296</v>
          </cell>
          <cell r="J135">
            <v>95000</v>
          </cell>
          <cell r="K135">
            <v>224795</v>
          </cell>
          <cell r="L135">
            <v>77790</v>
          </cell>
          <cell r="M135">
            <v>41444</v>
          </cell>
          <cell r="N135">
            <v>34320</v>
          </cell>
          <cell r="O135">
            <v>0</v>
          </cell>
          <cell r="P135">
            <v>758528</v>
          </cell>
          <cell r="Q135">
            <v>52589</v>
          </cell>
          <cell r="R135">
            <v>232962</v>
          </cell>
          <cell r="V135">
            <v>5986</v>
          </cell>
          <cell r="Y135">
            <v>0</v>
          </cell>
          <cell r="Z135">
            <v>0</v>
          </cell>
          <cell r="AA135">
            <v>0</v>
          </cell>
          <cell r="AB135">
            <v>0</v>
          </cell>
          <cell r="AD135">
            <v>48648</v>
          </cell>
          <cell r="AE135">
            <v>1051</v>
          </cell>
          <cell r="AF135">
            <v>17000</v>
          </cell>
          <cell r="AG135">
            <v>20674</v>
          </cell>
          <cell r="AH135">
            <v>3729</v>
          </cell>
          <cell r="AI135">
            <v>8580</v>
          </cell>
          <cell r="AJ135">
            <v>764428</v>
          </cell>
          <cell r="AK135">
            <v>0</v>
          </cell>
          <cell r="AL135">
            <v>32300</v>
          </cell>
          <cell r="AM135">
            <v>0</v>
          </cell>
          <cell r="AN135">
            <v>37696</v>
          </cell>
          <cell r="AO135">
            <v>0</v>
          </cell>
          <cell r="AP135">
            <v>0</v>
          </cell>
          <cell r="AQ135">
            <v>40724708</v>
          </cell>
          <cell r="BV135">
            <v>3937</v>
          </cell>
          <cell r="BW135">
            <v>0</v>
          </cell>
          <cell r="BX135">
            <v>2665317</v>
          </cell>
          <cell r="BY135">
            <v>0</v>
          </cell>
          <cell r="BZ135">
            <v>600099</v>
          </cell>
          <cell r="CM135">
            <v>2090124</v>
          </cell>
          <cell r="CO135">
            <v>0</v>
          </cell>
          <cell r="CP135">
            <v>0</v>
          </cell>
          <cell r="CQ135">
            <v>0</v>
          </cell>
          <cell r="CR135">
            <v>0</v>
          </cell>
          <cell r="CS135">
            <v>0</v>
          </cell>
          <cell r="CT135">
            <v>0</v>
          </cell>
          <cell r="CV135">
            <v>0</v>
          </cell>
          <cell r="CW135">
            <v>5050000</v>
          </cell>
        </row>
        <row r="136">
          <cell r="A136">
            <v>885</v>
          </cell>
          <cell r="B136">
            <v>126024402</v>
          </cell>
          <cell r="C136">
            <v>5480500</v>
          </cell>
          <cell r="D136">
            <v>10840287</v>
          </cell>
          <cell r="E136">
            <v>0</v>
          </cell>
          <cell r="F136">
            <v>6037657</v>
          </cell>
          <cell r="G136">
            <v>0</v>
          </cell>
          <cell r="H136">
            <v>0</v>
          </cell>
          <cell r="I136">
            <v>388035</v>
          </cell>
          <cell r="J136">
            <v>111425</v>
          </cell>
          <cell r="K136">
            <v>0</v>
          </cell>
          <cell r="L136">
            <v>310031</v>
          </cell>
          <cell r="M136">
            <v>59475</v>
          </cell>
          <cell r="N136">
            <v>154080</v>
          </cell>
          <cell r="O136">
            <v>0</v>
          </cell>
          <cell r="P136">
            <v>2266968</v>
          </cell>
          <cell r="Q136">
            <v>243350</v>
          </cell>
          <cell r="R136">
            <v>96614</v>
          </cell>
          <cell r="V136">
            <v>18440</v>
          </cell>
          <cell r="Y136">
            <v>0</v>
          </cell>
          <cell r="Z136">
            <v>756721</v>
          </cell>
          <cell r="AA136">
            <v>0</v>
          </cell>
          <cell r="AB136">
            <v>0</v>
          </cell>
          <cell r="AD136">
            <v>310348</v>
          </cell>
          <cell r="AE136">
            <v>55990</v>
          </cell>
          <cell r="AF136">
            <v>236518</v>
          </cell>
          <cell r="AG136">
            <v>193741</v>
          </cell>
          <cell r="AH136">
            <v>6172</v>
          </cell>
          <cell r="AI136">
            <v>189321</v>
          </cell>
          <cell r="AJ136">
            <v>470357</v>
          </cell>
          <cell r="AK136">
            <v>0</v>
          </cell>
          <cell r="AL136">
            <v>0</v>
          </cell>
          <cell r="AM136">
            <v>0</v>
          </cell>
          <cell r="AN136">
            <v>201489</v>
          </cell>
          <cell r="AO136">
            <v>2789637</v>
          </cell>
          <cell r="AP136">
            <v>0</v>
          </cell>
          <cell r="AQ136">
            <v>157241558</v>
          </cell>
          <cell r="BV136">
            <v>17129</v>
          </cell>
          <cell r="BW136">
            <v>3666410</v>
          </cell>
          <cell r="BX136">
            <v>1779711</v>
          </cell>
          <cell r="BY136">
            <v>0</v>
          </cell>
          <cell r="BZ136">
            <v>1206119</v>
          </cell>
          <cell r="CM136">
            <v>18738532</v>
          </cell>
          <cell r="CO136">
            <v>14200</v>
          </cell>
          <cell r="CP136">
            <v>0</v>
          </cell>
          <cell r="CQ136">
            <v>0</v>
          </cell>
          <cell r="CR136">
            <v>0</v>
          </cell>
          <cell r="CS136">
            <v>0</v>
          </cell>
          <cell r="CT136">
            <v>0</v>
          </cell>
          <cell r="CV136">
            <v>0</v>
          </cell>
          <cell r="CW136">
            <v>22302569</v>
          </cell>
        </row>
        <row r="137">
          <cell r="A137">
            <v>886</v>
          </cell>
          <cell r="B137">
            <v>338260094</v>
          </cell>
          <cell r="C137">
            <v>10566174</v>
          </cell>
          <cell r="D137">
            <v>25288685</v>
          </cell>
          <cell r="E137">
            <v>2252887</v>
          </cell>
          <cell r="F137">
            <v>12500880</v>
          </cell>
          <cell r="G137">
            <v>4592309</v>
          </cell>
          <cell r="H137">
            <v>250000</v>
          </cell>
          <cell r="I137">
            <v>0</v>
          </cell>
          <cell r="J137">
            <v>0</v>
          </cell>
          <cell r="K137">
            <v>2791382</v>
          </cell>
          <cell r="L137">
            <v>599113</v>
          </cell>
          <cell r="M137">
            <v>2189185</v>
          </cell>
          <cell r="N137">
            <v>377753</v>
          </cell>
          <cell r="O137">
            <v>0</v>
          </cell>
          <cell r="P137">
            <v>3456681</v>
          </cell>
          <cell r="Q137">
            <v>1670151</v>
          </cell>
          <cell r="R137">
            <v>6018726</v>
          </cell>
          <cell r="V137">
            <v>0</v>
          </cell>
          <cell r="Y137">
            <v>0</v>
          </cell>
          <cell r="Z137">
            <v>0</v>
          </cell>
          <cell r="AA137">
            <v>0</v>
          </cell>
          <cell r="AB137">
            <v>45944</v>
          </cell>
          <cell r="AD137">
            <v>627251</v>
          </cell>
          <cell r="AE137">
            <v>120052</v>
          </cell>
          <cell r="AF137">
            <v>0</v>
          </cell>
          <cell r="AG137">
            <v>0</v>
          </cell>
          <cell r="AH137">
            <v>24381</v>
          </cell>
          <cell r="AI137">
            <v>1080969</v>
          </cell>
          <cell r="AJ137">
            <v>2956454</v>
          </cell>
          <cell r="AK137">
            <v>0</v>
          </cell>
          <cell r="AL137">
            <v>0</v>
          </cell>
          <cell r="AM137">
            <v>0</v>
          </cell>
          <cell r="AN137">
            <v>555579</v>
          </cell>
          <cell r="AO137">
            <v>1380000</v>
          </cell>
          <cell r="AP137">
            <v>0</v>
          </cell>
          <cell r="AQ137">
            <v>417604650</v>
          </cell>
          <cell r="BV137">
            <v>0</v>
          </cell>
          <cell r="BW137">
            <v>3868175</v>
          </cell>
          <cell r="BX137">
            <v>7011736</v>
          </cell>
          <cell r="BY137">
            <v>152094</v>
          </cell>
          <cell r="BZ137">
            <v>861572</v>
          </cell>
          <cell r="CM137">
            <v>67510734</v>
          </cell>
          <cell r="CO137">
            <v>0</v>
          </cell>
          <cell r="CP137">
            <v>0</v>
          </cell>
          <cell r="CQ137">
            <v>524556</v>
          </cell>
          <cell r="CR137">
            <v>112585</v>
          </cell>
          <cell r="CS137">
            <v>0</v>
          </cell>
          <cell r="CT137">
            <v>0</v>
          </cell>
          <cell r="CV137">
            <v>0</v>
          </cell>
          <cell r="CW137">
            <v>121732000</v>
          </cell>
        </row>
        <row r="138">
          <cell r="A138">
            <v>887</v>
          </cell>
          <cell r="B138">
            <v>72449465</v>
          </cell>
          <cell r="C138">
            <v>2008702</v>
          </cell>
          <cell r="D138">
            <v>6762171</v>
          </cell>
          <cell r="E138">
            <v>377574</v>
          </cell>
          <cell r="F138">
            <v>2461690</v>
          </cell>
          <cell r="G138">
            <v>431363</v>
          </cell>
          <cell r="H138">
            <v>0</v>
          </cell>
          <cell r="I138">
            <v>324100</v>
          </cell>
          <cell r="J138">
            <v>0</v>
          </cell>
          <cell r="K138">
            <v>72200</v>
          </cell>
          <cell r="L138">
            <v>119000</v>
          </cell>
          <cell r="M138">
            <v>55400</v>
          </cell>
          <cell r="N138">
            <v>309400</v>
          </cell>
          <cell r="O138">
            <v>0</v>
          </cell>
          <cell r="P138">
            <v>1866609</v>
          </cell>
          <cell r="Q138">
            <v>325035</v>
          </cell>
          <cell r="R138">
            <v>302600</v>
          </cell>
          <cell r="V138">
            <v>14400</v>
          </cell>
          <cell r="Y138">
            <v>0</v>
          </cell>
          <cell r="Z138">
            <v>0</v>
          </cell>
          <cell r="AA138">
            <v>0</v>
          </cell>
          <cell r="AB138">
            <v>13000</v>
          </cell>
          <cell r="AD138">
            <v>38400</v>
          </cell>
          <cell r="AE138">
            <v>2100</v>
          </cell>
          <cell r="AF138">
            <v>111300</v>
          </cell>
          <cell r="AG138">
            <v>143500</v>
          </cell>
          <cell r="AH138">
            <v>14400</v>
          </cell>
          <cell r="AI138">
            <v>158200</v>
          </cell>
          <cell r="AJ138">
            <v>799897</v>
          </cell>
          <cell r="AK138">
            <v>0</v>
          </cell>
          <cell r="AL138">
            <v>0</v>
          </cell>
          <cell r="AM138">
            <v>0</v>
          </cell>
          <cell r="AN138">
            <v>108500</v>
          </cell>
          <cell r="AO138">
            <v>304690</v>
          </cell>
          <cell r="AP138">
            <v>0</v>
          </cell>
          <cell r="AQ138">
            <v>89573696</v>
          </cell>
          <cell r="BV138">
            <v>0</v>
          </cell>
          <cell r="BW138">
            <v>931200</v>
          </cell>
          <cell r="BX138">
            <v>571400</v>
          </cell>
          <cell r="BY138">
            <v>116100</v>
          </cell>
          <cell r="BZ138">
            <v>27900</v>
          </cell>
          <cell r="CM138">
            <v>14239034</v>
          </cell>
          <cell r="CO138">
            <v>0</v>
          </cell>
          <cell r="CP138">
            <v>0</v>
          </cell>
          <cell r="CQ138">
            <v>0</v>
          </cell>
          <cell r="CR138">
            <v>0</v>
          </cell>
          <cell r="CS138">
            <v>0</v>
          </cell>
          <cell r="CT138">
            <v>0</v>
          </cell>
          <cell r="CV138">
            <v>0</v>
          </cell>
          <cell r="CW138">
            <v>3837659</v>
          </cell>
        </row>
        <row r="139">
          <cell r="A139">
            <v>888</v>
          </cell>
          <cell r="B139">
            <v>239322938</v>
          </cell>
          <cell r="C139">
            <v>8794656</v>
          </cell>
          <cell r="D139">
            <v>23640942</v>
          </cell>
          <cell r="E139">
            <v>2200000</v>
          </cell>
          <cell r="F139">
            <v>12459998</v>
          </cell>
          <cell r="G139">
            <v>0</v>
          </cell>
          <cell r="H139">
            <v>400000</v>
          </cell>
          <cell r="I139">
            <v>960678</v>
          </cell>
          <cell r="J139">
            <v>0</v>
          </cell>
          <cell r="K139">
            <v>0</v>
          </cell>
          <cell r="L139">
            <v>0</v>
          </cell>
          <cell r="M139">
            <v>164728</v>
          </cell>
          <cell r="N139">
            <v>236240</v>
          </cell>
          <cell r="O139">
            <v>0</v>
          </cell>
          <cell r="P139">
            <v>6584410</v>
          </cell>
          <cell r="Q139">
            <v>3704199</v>
          </cell>
          <cell r="R139">
            <v>180573</v>
          </cell>
          <cell r="V139">
            <v>42360</v>
          </cell>
          <cell r="Y139">
            <v>0</v>
          </cell>
          <cell r="Z139">
            <v>1393822</v>
          </cell>
          <cell r="AA139">
            <v>0</v>
          </cell>
          <cell r="AB139">
            <v>71776</v>
          </cell>
          <cell r="AD139">
            <v>225589</v>
          </cell>
          <cell r="AE139">
            <v>66035</v>
          </cell>
          <cell r="AF139">
            <v>660370</v>
          </cell>
          <cell r="AG139">
            <v>155050</v>
          </cell>
          <cell r="AH139">
            <v>34704</v>
          </cell>
          <cell r="AI139">
            <v>339239</v>
          </cell>
          <cell r="AJ139">
            <v>3735886</v>
          </cell>
          <cell r="AK139">
            <v>430461</v>
          </cell>
          <cell r="AL139">
            <v>0</v>
          </cell>
          <cell r="AM139">
            <v>0</v>
          </cell>
          <cell r="AN139">
            <v>556000</v>
          </cell>
          <cell r="AO139">
            <v>1548197</v>
          </cell>
          <cell r="AP139">
            <v>0</v>
          </cell>
          <cell r="AQ139">
            <v>307908851</v>
          </cell>
          <cell r="BV139">
            <v>534089</v>
          </cell>
          <cell r="BW139">
            <v>4777729</v>
          </cell>
          <cell r="BX139">
            <v>3413810</v>
          </cell>
          <cell r="BY139">
            <v>68917</v>
          </cell>
          <cell r="BZ139">
            <v>0</v>
          </cell>
          <cell r="CM139">
            <v>20142000</v>
          </cell>
          <cell r="CO139">
            <v>79200</v>
          </cell>
          <cell r="CP139">
            <v>0</v>
          </cell>
          <cell r="CQ139">
            <v>0</v>
          </cell>
          <cell r="CR139">
            <v>0</v>
          </cell>
          <cell r="CS139">
            <v>0</v>
          </cell>
          <cell r="CT139">
            <v>0</v>
          </cell>
          <cell r="CV139">
            <v>0</v>
          </cell>
          <cell r="CW139">
            <v>22272000</v>
          </cell>
        </row>
        <row r="140">
          <cell r="A140">
            <v>889</v>
          </cell>
          <cell r="B140">
            <v>32635542</v>
          </cell>
          <cell r="C140">
            <v>910333</v>
          </cell>
          <cell r="D140">
            <v>3962337</v>
          </cell>
          <cell r="E140">
            <v>2995538</v>
          </cell>
          <cell r="F140">
            <v>1424633</v>
          </cell>
          <cell r="G140">
            <v>0</v>
          </cell>
          <cell r="H140">
            <v>0</v>
          </cell>
          <cell r="I140">
            <v>0</v>
          </cell>
          <cell r="J140">
            <v>0</v>
          </cell>
          <cell r="K140">
            <v>256915</v>
          </cell>
          <cell r="L140">
            <v>446622</v>
          </cell>
          <cell r="M140">
            <v>17940</v>
          </cell>
          <cell r="N140">
            <v>157851</v>
          </cell>
          <cell r="O140">
            <v>1223897</v>
          </cell>
          <cell r="P140">
            <v>1418261</v>
          </cell>
          <cell r="Q140">
            <v>356215</v>
          </cell>
          <cell r="R140">
            <v>0</v>
          </cell>
          <cell r="V140">
            <v>19360</v>
          </cell>
          <cell r="Y140">
            <v>0</v>
          </cell>
          <cell r="Z140">
            <v>0</v>
          </cell>
          <cell r="AA140">
            <v>0</v>
          </cell>
          <cell r="AB140">
            <v>0</v>
          </cell>
          <cell r="AD140">
            <v>89019</v>
          </cell>
          <cell r="AE140">
            <v>43214</v>
          </cell>
          <cell r="AF140">
            <v>39267</v>
          </cell>
          <cell r="AG140">
            <v>37834</v>
          </cell>
          <cell r="AH140">
            <v>8469</v>
          </cell>
          <cell r="AI140">
            <v>91129</v>
          </cell>
          <cell r="AJ140">
            <v>178160</v>
          </cell>
          <cell r="AK140">
            <v>0</v>
          </cell>
          <cell r="AL140">
            <v>0</v>
          </cell>
          <cell r="AM140">
            <v>0</v>
          </cell>
          <cell r="AN140">
            <v>0</v>
          </cell>
          <cell r="AO140">
            <v>332000</v>
          </cell>
          <cell r="AP140">
            <v>0</v>
          </cell>
          <cell r="AQ140">
            <v>46644536</v>
          </cell>
          <cell r="BV140">
            <v>143031</v>
          </cell>
          <cell r="BW140">
            <v>202578</v>
          </cell>
          <cell r="BX140">
            <v>0</v>
          </cell>
          <cell r="BY140">
            <v>0</v>
          </cell>
          <cell r="BZ140">
            <v>0</v>
          </cell>
          <cell r="CM140">
            <v>1418946</v>
          </cell>
          <cell r="CO140">
            <v>0</v>
          </cell>
          <cell r="CP140">
            <v>0</v>
          </cell>
          <cell r="CQ140">
            <v>0</v>
          </cell>
          <cell r="CR140">
            <v>0</v>
          </cell>
          <cell r="CS140">
            <v>195000</v>
          </cell>
          <cell r="CT140">
            <v>0</v>
          </cell>
          <cell r="CV140">
            <v>0</v>
          </cell>
          <cell r="CW140">
            <v>2410000</v>
          </cell>
        </row>
        <row r="141">
          <cell r="A141">
            <v>890</v>
          </cell>
          <cell r="B141">
            <v>27273248</v>
          </cell>
          <cell r="C141">
            <v>864723</v>
          </cell>
          <cell r="D141">
            <v>3248726</v>
          </cell>
          <cell r="E141">
            <v>1136894</v>
          </cell>
          <cell r="F141">
            <v>1097964</v>
          </cell>
          <cell r="G141">
            <v>0</v>
          </cell>
          <cell r="H141">
            <v>0</v>
          </cell>
          <cell r="I141">
            <v>648668</v>
          </cell>
          <cell r="J141">
            <v>143336</v>
          </cell>
          <cell r="K141">
            <v>0</v>
          </cell>
          <cell r="L141">
            <v>0</v>
          </cell>
          <cell r="M141">
            <v>179959</v>
          </cell>
          <cell r="N141">
            <v>19547</v>
          </cell>
          <cell r="O141">
            <v>1271163</v>
          </cell>
          <cell r="P141">
            <v>873137</v>
          </cell>
          <cell r="Q141">
            <v>183534</v>
          </cell>
          <cell r="R141">
            <v>91691</v>
          </cell>
          <cell r="V141">
            <v>8559</v>
          </cell>
          <cell r="Y141">
            <v>0</v>
          </cell>
          <cell r="Z141">
            <v>248291</v>
          </cell>
          <cell r="AA141">
            <v>0</v>
          </cell>
          <cell r="AB141">
            <v>0</v>
          </cell>
          <cell r="AD141">
            <v>79579</v>
          </cell>
          <cell r="AE141">
            <v>13484</v>
          </cell>
          <cell r="AF141">
            <v>63944</v>
          </cell>
          <cell r="AG141">
            <v>29788</v>
          </cell>
          <cell r="AH141">
            <v>2010</v>
          </cell>
          <cell r="AI141">
            <v>55109</v>
          </cell>
          <cell r="AJ141">
            <v>126215</v>
          </cell>
          <cell r="AK141">
            <v>0</v>
          </cell>
          <cell r="AL141">
            <v>432923</v>
          </cell>
          <cell r="AM141">
            <v>0</v>
          </cell>
          <cell r="AN141">
            <v>0</v>
          </cell>
          <cell r="AO141">
            <v>144709</v>
          </cell>
          <cell r="AP141">
            <v>0</v>
          </cell>
          <cell r="AQ141">
            <v>38237201</v>
          </cell>
          <cell r="BV141">
            <v>79530</v>
          </cell>
          <cell r="BW141">
            <v>107882</v>
          </cell>
          <cell r="BX141">
            <v>258058</v>
          </cell>
          <cell r="BY141">
            <v>0</v>
          </cell>
          <cell r="BZ141">
            <v>0</v>
          </cell>
          <cell r="CM141">
            <v>689181</v>
          </cell>
          <cell r="CO141">
            <v>0</v>
          </cell>
          <cell r="CP141">
            <v>0</v>
          </cell>
          <cell r="CQ141">
            <v>0</v>
          </cell>
          <cell r="CR141">
            <v>0</v>
          </cell>
          <cell r="CS141">
            <v>447426</v>
          </cell>
          <cell r="CT141">
            <v>0</v>
          </cell>
          <cell r="CV141">
            <v>0</v>
          </cell>
          <cell r="CW141">
            <v>2877000</v>
          </cell>
        </row>
        <row r="142">
          <cell r="A142">
            <v>891</v>
          </cell>
          <cell r="B142">
            <v>188743227</v>
          </cell>
          <cell r="C142">
            <v>5062911</v>
          </cell>
          <cell r="D142">
            <v>12599292</v>
          </cell>
          <cell r="E142">
            <v>340555</v>
          </cell>
          <cell r="F142">
            <v>7512380</v>
          </cell>
          <cell r="G142">
            <v>0</v>
          </cell>
          <cell r="H142">
            <v>75000</v>
          </cell>
          <cell r="I142">
            <v>238083</v>
          </cell>
          <cell r="J142">
            <v>61110</v>
          </cell>
          <cell r="K142">
            <v>414351</v>
          </cell>
          <cell r="L142">
            <v>1671693</v>
          </cell>
          <cell r="M142">
            <v>0</v>
          </cell>
          <cell r="N142">
            <v>0</v>
          </cell>
          <cell r="O142">
            <v>0</v>
          </cell>
          <cell r="P142">
            <v>2802821</v>
          </cell>
          <cell r="Q142">
            <v>983822</v>
          </cell>
          <cell r="R142">
            <v>448950</v>
          </cell>
          <cell r="V142">
            <v>91894</v>
          </cell>
          <cell r="Y142">
            <v>0</v>
          </cell>
          <cell r="Z142">
            <v>0</v>
          </cell>
          <cell r="AA142">
            <v>0</v>
          </cell>
          <cell r="AB142">
            <v>0</v>
          </cell>
          <cell r="AD142">
            <v>266094</v>
          </cell>
          <cell r="AE142">
            <v>20616</v>
          </cell>
          <cell r="AF142">
            <v>0</v>
          </cell>
          <cell r="AG142">
            <v>26463</v>
          </cell>
          <cell r="AH142">
            <v>1412</v>
          </cell>
          <cell r="AI142">
            <v>42009</v>
          </cell>
          <cell r="AJ142">
            <v>957273</v>
          </cell>
          <cell r="AK142">
            <v>0</v>
          </cell>
          <cell r="AL142">
            <v>4143</v>
          </cell>
          <cell r="AM142">
            <v>0</v>
          </cell>
          <cell r="AN142">
            <v>284982</v>
          </cell>
          <cell r="AO142">
            <v>11884730</v>
          </cell>
          <cell r="AP142">
            <v>0</v>
          </cell>
          <cell r="AQ142">
            <v>234533811</v>
          </cell>
          <cell r="BV142">
            <v>61566</v>
          </cell>
          <cell r="BW142">
            <v>0</v>
          </cell>
          <cell r="BX142">
            <v>2417955</v>
          </cell>
          <cell r="BY142">
            <v>0</v>
          </cell>
          <cell r="BZ142">
            <v>0</v>
          </cell>
          <cell r="CM142">
            <v>28629015</v>
          </cell>
          <cell r="CO142">
            <v>0</v>
          </cell>
          <cell r="CP142">
            <v>0</v>
          </cell>
          <cell r="CQ142">
            <v>0</v>
          </cell>
          <cell r="CR142">
            <v>0</v>
          </cell>
          <cell r="CS142">
            <v>0</v>
          </cell>
          <cell r="CT142">
            <v>0</v>
          </cell>
          <cell r="CV142">
            <v>0</v>
          </cell>
          <cell r="CW142">
            <v>11459720</v>
          </cell>
        </row>
        <row r="143">
          <cell r="A143">
            <v>892</v>
          </cell>
          <cell r="B143">
            <v>52645442</v>
          </cell>
          <cell r="C143">
            <v>1756525</v>
          </cell>
          <cell r="D143">
            <v>5796857</v>
          </cell>
          <cell r="E143">
            <v>1937558</v>
          </cell>
          <cell r="F143">
            <v>2001145</v>
          </cell>
          <cell r="G143">
            <v>0</v>
          </cell>
          <cell r="H143">
            <v>0</v>
          </cell>
          <cell r="I143">
            <v>29161</v>
          </cell>
          <cell r="J143">
            <v>37042</v>
          </cell>
          <cell r="K143">
            <v>0</v>
          </cell>
          <cell r="L143">
            <v>322653</v>
          </cell>
          <cell r="M143">
            <v>143494</v>
          </cell>
          <cell r="N143">
            <v>0</v>
          </cell>
          <cell r="O143">
            <v>0</v>
          </cell>
          <cell r="P143">
            <v>711727</v>
          </cell>
          <cell r="Q143">
            <v>1319587</v>
          </cell>
          <cell r="R143">
            <v>958529</v>
          </cell>
          <cell r="V143">
            <v>8486</v>
          </cell>
          <cell r="Y143">
            <v>185642</v>
          </cell>
          <cell r="Z143">
            <v>0</v>
          </cell>
          <cell r="AA143">
            <v>0</v>
          </cell>
          <cell r="AB143">
            <v>17407</v>
          </cell>
          <cell r="AD143">
            <v>109886</v>
          </cell>
          <cell r="AE143">
            <v>0</v>
          </cell>
          <cell r="AF143">
            <v>500000</v>
          </cell>
          <cell r="AG143">
            <v>0</v>
          </cell>
          <cell r="AH143">
            <v>4956</v>
          </cell>
          <cell r="AI143">
            <v>0</v>
          </cell>
          <cell r="AJ143">
            <v>1278779</v>
          </cell>
          <cell r="AK143">
            <v>0</v>
          </cell>
          <cell r="AL143">
            <v>1162432</v>
          </cell>
          <cell r="AM143">
            <v>0</v>
          </cell>
          <cell r="AN143">
            <v>144883</v>
          </cell>
          <cell r="AO143">
            <v>2355220</v>
          </cell>
          <cell r="AP143">
            <v>25000</v>
          </cell>
          <cell r="AQ143">
            <v>73452411</v>
          </cell>
          <cell r="BV143">
            <v>303176</v>
          </cell>
          <cell r="BW143">
            <v>144840</v>
          </cell>
          <cell r="BX143">
            <v>551360</v>
          </cell>
          <cell r="BY143">
            <v>0</v>
          </cell>
          <cell r="BZ143">
            <v>0</v>
          </cell>
          <cell r="CM143">
            <v>2778901</v>
          </cell>
          <cell r="CO143">
            <v>0</v>
          </cell>
          <cell r="CP143">
            <v>0</v>
          </cell>
          <cell r="CQ143">
            <v>0</v>
          </cell>
          <cell r="CR143">
            <v>0</v>
          </cell>
          <cell r="CS143">
            <v>0</v>
          </cell>
          <cell r="CT143">
            <v>174507</v>
          </cell>
          <cell r="CV143">
            <v>0</v>
          </cell>
          <cell r="CW143">
            <v>3607766</v>
          </cell>
        </row>
        <row r="144">
          <cell r="A144">
            <v>893</v>
          </cell>
          <cell r="B144">
            <v>56393259</v>
          </cell>
          <cell r="C144">
            <v>2146417.5</v>
          </cell>
          <cell r="D144">
            <v>4769355</v>
          </cell>
          <cell r="E144">
            <v>286686</v>
          </cell>
          <cell r="F144">
            <v>2856490</v>
          </cell>
          <cell r="G144">
            <v>0</v>
          </cell>
          <cell r="H144">
            <v>0</v>
          </cell>
          <cell r="I144">
            <v>695862</v>
          </cell>
          <cell r="J144">
            <v>100322</v>
          </cell>
          <cell r="K144">
            <v>1243367</v>
          </cell>
          <cell r="L144">
            <v>226829</v>
          </cell>
          <cell r="M144">
            <v>33512</v>
          </cell>
          <cell r="N144">
            <v>150630</v>
          </cell>
          <cell r="O144">
            <v>0</v>
          </cell>
          <cell r="P144">
            <v>383377</v>
          </cell>
          <cell r="Q144">
            <v>28554</v>
          </cell>
          <cell r="R144">
            <v>196816</v>
          </cell>
          <cell r="V144">
            <v>8621</v>
          </cell>
          <cell r="Y144">
            <v>0</v>
          </cell>
          <cell r="Z144">
            <v>2894</v>
          </cell>
          <cell r="AA144">
            <v>25518</v>
          </cell>
          <cell r="AB144">
            <v>0</v>
          </cell>
          <cell r="AD144">
            <v>87639</v>
          </cell>
          <cell r="AE144">
            <v>7655</v>
          </cell>
          <cell r="AF144">
            <v>79934</v>
          </cell>
          <cell r="AG144">
            <v>35359</v>
          </cell>
          <cell r="AH144">
            <v>2517</v>
          </cell>
          <cell r="AI144">
            <v>143433</v>
          </cell>
          <cell r="AJ144">
            <v>432002</v>
          </cell>
          <cell r="AK144">
            <v>0</v>
          </cell>
          <cell r="AL144">
            <v>70726</v>
          </cell>
          <cell r="AM144">
            <v>0</v>
          </cell>
          <cell r="AN144">
            <v>42424</v>
          </cell>
          <cell r="AO144">
            <v>857710</v>
          </cell>
          <cell r="AP144">
            <v>0</v>
          </cell>
          <cell r="AQ144">
            <v>71307908.5</v>
          </cell>
          <cell r="BV144">
            <v>0</v>
          </cell>
          <cell r="BW144">
            <v>280925</v>
          </cell>
          <cell r="BX144">
            <v>3515847</v>
          </cell>
          <cell r="BY144">
            <v>0</v>
          </cell>
          <cell r="BZ144">
            <v>535772</v>
          </cell>
          <cell r="CM144">
            <v>5301756</v>
          </cell>
          <cell r="CO144">
            <v>31220</v>
          </cell>
          <cell r="CP144">
            <v>0</v>
          </cell>
          <cell r="CQ144">
            <v>0</v>
          </cell>
          <cell r="CR144">
            <v>0</v>
          </cell>
          <cell r="CS144">
            <v>0</v>
          </cell>
          <cell r="CT144">
            <v>0</v>
          </cell>
          <cell r="CV144">
            <v>0</v>
          </cell>
          <cell r="CW144">
            <v>3920613</v>
          </cell>
        </row>
        <row r="145">
          <cell r="A145">
            <v>894</v>
          </cell>
          <cell r="B145">
            <v>34837355</v>
          </cell>
          <cell r="C145">
            <v>1289956</v>
          </cell>
          <cell r="D145">
            <v>2757459</v>
          </cell>
          <cell r="E145">
            <v>866657</v>
          </cell>
          <cell r="F145">
            <v>1618034</v>
          </cell>
          <cell r="G145">
            <v>0</v>
          </cell>
          <cell r="H145">
            <v>0</v>
          </cell>
          <cell r="I145">
            <v>333666</v>
          </cell>
          <cell r="J145">
            <v>0</v>
          </cell>
          <cell r="K145">
            <v>0</v>
          </cell>
          <cell r="L145">
            <v>0</v>
          </cell>
          <cell r="M145">
            <v>115941</v>
          </cell>
          <cell r="N145">
            <v>0</v>
          </cell>
          <cell r="O145">
            <v>0</v>
          </cell>
          <cell r="P145">
            <v>651490</v>
          </cell>
          <cell r="Q145">
            <v>366719</v>
          </cell>
          <cell r="R145">
            <v>172585</v>
          </cell>
          <cell r="V145">
            <v>8740</v>
          </cell>
          <cell r="Y145">
            <v>0</v>
          </cell>
          <cell r="Z145">
            <v>82526</v>
          </cell>
          <cell r="AA145">
            <v>0</v>
          </cell>
          <cell r="AB145">
            <v>17756</v>
          </cell>
          <cell r="AD145">
            <v>84766</v>
          </cell>
          <cell r="AE145">
            <v>83581</v>
          </cell>
          <cell r="AF145">
            <v>559195</v>
          </cell>
          <cell r="AG145">
            <v>0</v>
          </cell>
          <cell r="AH145">
            <v>5113</v>
          </cell>
          <cell r="AI145">
            <v>100309</v>
          </cell>
          <cell r="AJ145">
            <v>2070334</v>
          </cell>
          <cell r="AK145">
            <v>0</v>
          </cell>
          <cell r="AL145">
            <v>101006</v>
          </cell>
          <cell r="AM145">
            <v>0</v>
          </cell>
          <cell r="AN145">
            <v>94952</v>
          </cell>
          <cell r="AO145">
            <v>176648</v>
          </cell>
          <cell r="AP145">
            <v>0</v>
          </cell>
          <cell r="AQ145">
            <v>46394788</v>
          </cell>
          <cell r="BV145">
            <v>0</v>
          </cell>
          <cell r="BW145">
            <v>267420</v>
          </cell>
          <cell r="BX145">
            <v>733590</v>
          </cell>
          <cell r="BY145">
            <v>135000</v>
          </cell>
          <cell r="BZ145">
            <v>353000</v>
          </cell>
          <cell r="CM145">
            <v>1867513</v>
          </cell>
          <cell r="CO145">
            <v>0</v>
          </cell>
          <cell r="CP145">
            <v>0</v>
          </cell>
          <cell r="CQ145">
            <v>0</v>
          </cell>
          <cell r="CR145">
            <v>0</v>
          </cell>
          <cell r="CS145">
            <v>0</v>
          </cell>
          <cell r="CT145">
            <v>0</v>
          </cell>
          <cell r="CV145">
            <v>0</v>
          </cell>
          <cell r="CW145">
            <v>2379233</v>
          </cell>
        </row>
        <row r="146">
          <cell r="A146">
            <v>908</v>
          </cell>
          <cell r="B146">
            <v>108374710</v>
          </cell>
          <cell r="C146">
            <v>3265799</v>
          </cell>
          <cell r="D146">
            <v>10577707</v>
          </cell>
          <cell r="E146">
            <v>139916</v>
          </cell>
          <cell r="F146">
            <v>4695138</v>
          </cell>
          <cell r="G146">
            <v>0</v>
          </cell>
          <cell r="H146">
            <v>0</v>
          </cell>
          <cell r="I146">
            <v>661746</v>
          </cell>
          <cell r="J146">
            <v>471742</v>
          </cell>
          <cell r="K146">
            <v>0</v>
          </cell>
          <cell r="L146">
            <v>469325</v>
          </cell>
          <cell r="M146">
            <v>270000</v>
          </cell>
          <cell r="N146">
            <v>658350</v>
          </cell>
          <cell r="O146">
            <v>3562910</v>
          </cell>
          <cell r="P146">
            <v>0</v>
          </cell>
          <cell r="Q146">
            <v>172711</v>
          </cell>
          <cell r="R146">
            <v>0</v>
          </cell>
          <cell r="V146">
            <v>15624</v>
          </cell>
          <cell r="Y146">
            <v>0</v>
          </cell>
          <cell r="Z146">
            <v>0</v>
          </cell>
          <cell r="AA146">
            <v>0</v>
          </cell>
          <cell r="AB146">
            <v>0</v>
          </cell>
          <cell r="AD146">
            <v>235667</v>
          </cell>
          <cell r="AE146">
            <v>78859</v>
          </cell>
          <cell r="AF146">
            <v>110867</v>
          </cell>
          <cell r="AG146">
            <v>70974</v>
          </cell>
          <cell r="AH146">
            <v>8235</v>
          </cell>
          <cell r="AI146">
            <v>219303</v>
          </cell>
          <cell r="AJ146">
            <v>2496893</v>
          </cell>
          <cell r="AK146">
            <v>3535000</v>
          </cell>
          <cell r="AL146">
            <v>239856</v>
          </cell>
          <cell r="AM146">
            <v>0</v>
          </cell>
          <cell r="AN146">
            <v>0</v>
          </cell>
          <cell r="AO146">
            <v>0</v>
          </cell>
          <cell r="AP146">
            <v>0</v>
          </cell>
          <cell r="AQ146">
            <v>140331332</v>
          </cell>
          <cell r="BV146">
            <v>0</v>
          </cell>
          <cell r="BW146">
            <v>0</v>
          </cell>
          <cell r="BX146">
            <v>4843923</v>
          </cell>
          <cell r="BY146">
            <v>0</v>
          </cell>
          <cell r="BZ146">
            <v>390000</v>
          </cell>
          <cell r="CM146">
            <v>12442161</v>
          </cell>
          <cell r="CO146">
            <v>646866</v>
          </cell>
          <cell r="CP146">
            <v>0</v>
          </cell>
          <cell r="CQ146">
            <v>0</v>
          </cell>
          <cell r="CR146">
            <v>0</v>
          </cell>
          <cell r="CS146">
            <v>516260</v>
          </cell>
          <cell r="CT146">
            <v>0</v>
          </cell>
          <cell r="CV146">
            <v>0</v>
          </cell>
          <cell r="CW146">
            <v>20920528</v>
          </cell>
        </row>
        <row r="147">
          <cell r="A147">
            <v>909</v>
          </cell>
          <cell r="B147">
            <v>117622276</v>
          </cell>
          <cell r="C147">
            <v>4259407</v>
          </cell>
          <cell r="D147">
            <v>9535364</v>
          </cell>
          <cell r="E147">
            <v>419260</v>
          </cell>
          <cell r="F147">
            <v>4590244</v>
          </cell>
          <cell r="G147">
            <v>0</v>
          </cell>
          <cell r="H147">
            <v>411000</v>
          </cell>
          <cell r="I147">
            <v>442736</v>
          </cell>
          <cell r="J147">
            <v>66179</v>
          </cell>
          <cell r="K147">
            <v>0</v>
          </cell>
          <cell r="L147">
            <v>329574</v>
          </cell>
          <cell r="M147">
            <v>41217</v>
          </cell>
          <cell r="N147">
            <v>105123</v>
          </cell>
          <cell r="O147">
            <v>0</v>
          </cell>
          <cell r="P147">
            <v>1626282</v>
          </cell>
          <cell r="Q147">
            <v>210555</v>
          </cell>
          <cell r="R147">
            <v>290354</v>
          </cell>
          <cell r="V147">
            <v>38934</v>
          </cell>
          <cell r="Y147">
            <v>0</v>
          </cell>
          <cell r="Z147">
            <v>244549</v>
          </cell>
          <cell r="AA147">
            <v>30000</v>
          </cell>
          <cell r="AB147">
            <v>0</v>
          </cell>
          <cell r="AD147">
            <v>110884</v>
          </cell>
          <cell r="AE147">
            <v>70644</v>
          </cell>
          <cell r="AF147">
            <v>15618</v>
          </cell>
          <cell r="AG147">
            <v>63007</v>
          </cell>
          <cell r="AH147">
            <v>32354</v>
          </cell>
          <cell r="AI147">
            <v>302933</v>
          </cell>
          <cell r="AJ147">
            <v>395544</v>
          </cell>
          <cell r="AK147">
            <v>1094308</v>
          </cell>
          <cell r="AL147">
            <v>0</v>
          </cell>
          <cell r="AM147">
            <v>0</v>
          </cell>
          <cell r="AN147">
            <v>0</v>
          </cell>
          <cell r="AO147">
            <v>1198140</v>
          </cell>
          <cell r="AP147">
            <v>0</v>
          </cell>
          <cell r="AQ147">
            <v>143546486</v>
          </cell>
          <cell r="BV147">
            <v>329622</v>
          </cell>
          <cell r="BW147">
            <v>184817</v>
          </cell>
          <cell r="BX147">
            <v>5267706</v>
          </cell>
          <cell r="BY147">
            <v>104517</v>
          </cell>
          <cell r="BZ147">
            <v>1175489</v>
          </cell>
          <cell r="CM147">
            <v>20742890</v>
          </cell>
          <cell r="CO147">
            <v>0</v>
          </cell>
          <cell r="CP147">
            <v>0</v>
          </cell>
          <cell r="CQ147">
            <v>0</v>
          </cell>
          <cell r="CR147">
            <v>0</v>
          </cell>
          <cell r="CS147">
            <v>0</v>
          </cell>
          <cell r="CT147">
            <v>0</v>
          </cell>
          <cell r="CV147">
            <v>0</v>
          </cell>
          <cell r="CW147">
            <v>7998700</v>
          </cell>
        </row>
        <row r="148">
          <cell r="A148">
            <v>916</v>
          </cell>
          <cell r="B148">
            <v>131288326</v>
          </cell>
          <cell r="C148">
            <v>4383162</v>
          </cell>
          <cell r="D148">
            <v>11345320</v>
          </cell>
          <cell r="E148">
            <v>0</v>
          </cell>
          <cell r="F148">
            <v>5602508</v>
          </cell>
          <cell r="G148">
            <v>0</v>
          </cell>
          <cell r="H148">
            <v>0</v>
          </cell>
          <cell r="I148">
            <v>214150</v>
          </cell>
          <cell r="J148">
            <v>511080</v>
          </cell>
          <cell r="K148">
            <v>0</v>
          </cell>
          <cell r="L148">
            <v>0</v>
          </cell>
          <cell r="M148">
            <v>1816647</v>
          </cell>
          <cell r="N148">
            <v>0</v>
          </cell>
          <cell r="O148">
            <v>0</v>
          </cell>
          <cell r="P148">
            <v>890647</v>
          </cell>
          <cell r="Q148">
            <v>528550</v>
          </cell>
          <cell r="R148">
            <v>2545708</v>
          </cell>
          <cell r="V148">
            <v>0</v>
          </cell>
          <cell r="Y148">
            <v>0</v>
          </cell>
          <cell r="Z148">
            <v>0</v>
          </cell>
          <cell r="AA148">
            <v>0</v>
          </cell>
          <cell r="AB148">
            <v>0</v>
          </cell>
          <cell r="AD148">
            <v>388650</v>
          </cell>
          <cell r="AE148">
            <v>62500</v>
          </cell>
          <cell r="AF148">
            <v>60679</v>
          </cell>
          <cell r="AG148">
            <v>50277</v>
          </cell>
          <cell r="AH148">
            <v>1850</v>
          </cell>
          <cell r="AI148">
            <v>53000</v>
          </cell>
          <cell r="AJ148">
            <v>2353019</v>
          </cell>
          <cell r="AK148">
            <v>0</v>
          </cell>
          <cell r="AL148">
            <v>279197</v>
          </cell>
          <cell r="AM148">
            <v>0</v>
          </cell>
          <cell r="AN148">
            <v>0</v>
          </cell>
          <cell r="AO148">
            <v>4174159</v>
          </cell>
          <cell r="AP148">
            <v>0</v>
          </cell>
          <cell r="AQ148">
            <v>166549429</v>
          </cell>
          <cell r="BV148">
            <v>46075</v>
          </cell>
          <cell r="BW148">
            <v>286972</v>
          </cell>
          <cell r="BX148">
            <v>4588071</v>
          </cell>
          <cell r="BY148">
            <v>0</v>
          </cell>
          <cell r="BZ148">
            <v>733307</v>
          </cell>
          <cell r="CM148">
            <v>25605136</v>
          </cell>
          <cell r="CO148">
            <v>0</v>
          </cell>
          <cell r="CP148">
            <v>0</v>
          </cell>
          <cell r="CQ148">
            <v>0</v>
          </cell>
          <cell r="CR148">
            <v>0</v>
          </cell>
          <cell r="CS148">
            <v>0</v>
          </cell>
          <cell r="CT148">
            <v>0</v>
          </cell>
          <cell r="CV148">
            <v>0</v>
          </cell>
          <cell r="CW148">
            <v>14808000</v>
          </cell>
        </row>
        <row r="149">
          <cell r="A149">
            <v>919</v>
          </cell>
          <cell r="B149">
            <v>273298992</v>
          </cell>
          <cell r="C149">
            <v>8443135</v>
          </cell>
          <cell r="D149">
            <v>21405077</v>
          </cell>
          <cell r="E149">
            <v>0</v>
          </cell>
          <cell r="F149">
            <v>9458630</v>
          </cell>
          <cell r="G149">
            <v>1937911</v>
          </cell>
          <cell r="H149">
            <v>0</v>
          </cell>
          <cell r="I149">
            <v>2593523</v>
          </cell>
          <cell r="J149">
            <v>66920</v>
          </cell>
          <cell r="K149">
            <v>421232</v>
          </cell>
          <cell r="L149">
            <v>608717</v>
          </cell>
          <cell r="M149">
            <v>503780</v>
          </cell>
          <cell r="N149">
            <v>0</v>
          </cell>
          <cell r="O149">
            <v>0</v>
          </cell>
          <cell r="P149">
            <v>2196594</v>
          </cell>
          <cell r="Q149">
            <v>769263</v>
          </cell>
          <cell r="R149">
            <v>2032386</v>
          </cell>
          <cell r="V149">
            <v>25481</v>
          </cell>
          <cell r="Y149">
            <v>16187</v>
          </cell>
          <cell r="Z149">
            <v>0</v>
          </cell>
          <cell r="AA149">
            <v>23754</v>
          </cell>
          <cell r="AB149">
            <v>0</v>
          </cell>
          <cell r="AD149">
            <v>1420847</v>
          </cell>
          <cell r="AE149">
            <v>119448</v>
          </cell>
          <cell r="AF149">
            <v>443314</v>
          </cell>
          <cell r="AG149">
            <v>155842</v>
          </cell>
          <cell r="AH149">
            <v>12439</v>
          </cell>
          <cell r="AI149">
            <v>391969</v>
          </cell>
          <cell r="AJ149">
            <v>151080</v>
          </cell>
          <cell r="AK149">
            <v>2540475</v>
          </cell>
          <cell r="AL149">
            <v>0</v>
          </cell>
          <cell r="AM149">
            <v>0</v>
          </cell>
          <cell r="AN149">
            <v>271985</v>
          </cell>
          <cell r="AO149">
            <v>3278438</v>
          </cell>
          <cell r="AP149">
            <v>0</v>
          </cell>
          <cell r="AQ149">
            <v>332587419</v>
          </cell>
          <cell r="BV149">
            <v>522470</v>
          </cell>
          <cell r="BW149">
            <v>606503</v>
          </cell>
          <cell r="BX149">
            <v>7265624</v>
          </cell>
          <cell r="BY149">
            <v>1124739</v>
          </cell>
          <cell r="BZ149">
            <v>361285</v>
          </cell>
          <cell r="CM149">
            <v>60400830</v>
          </cell>
          <cell r="CO149">
            <v>104952</v>
          </cell>
          <cell r="CP149">
            <v>0</v>
          </cell>
          <cell r="CQ149">
            <v>0</v>
          </cell>
          <cell r="CR149">
            <v>0</v>
          </cell>
          <cell r="CS149">
            <v>0</v>
          </cell>
          <cell r="CT149">
            <v>0</v>
          </cell>
          <cell r="CV149">
            <v>0</v>
          </cell>
          <cell r="CW149">
            <v>33962977</v>
          </cell>
        </row>
        <row r="150">
          <cell r="A150">
            <v>921</v>
          </cell>
          <cell r="B150">
            <v>38083195</v>
          </cell>
          <cell r="C150">
            <v>1897625</v>
          </cell>
          <cell r="D150">
            <v>2014325</v>
          </cell>
          <cell r="E150">
            <v>0</v>
          </cell>
          <cell r="F150">
            <v>1486768</v>
          </cell>
          <cell r="G150">
            <v>197854</v>
          </cell>
          <cell r="H150">
            <v>92000</v>
          </cell>
          <cell r="I150">
            <v>1044161</v>
          </cell>
          <cell r="J150">
            <v>0</v>
          </cell>
          <cell r="K150">
            <v>389983</v>
          </cell>
          <cell r="L150">
            <v>107555</v>
          </cell>
          <cell r="M150">
            <v>34739</v>
          </cell>
          <cell r="N150">
            <v>0</v>
          </cell>
          <cell r="O150">
            <v>0</v>
          </cell>
          <cell r="P150">
            <v>406122</v>
          </cell>
          <cell r="Q150">
            <v>85320</v>
          </cell>
          <cell r="R150">
            <v>97579</v>
          </cell>
          <cell r="V150">
            <v>12411</v>
          </cell>
          <cell r="Y150">
            <v>0</v>
          </cell>
          <cell r="Z150">
            <v>7201</v>
          </cell>
          <cell r="AA150">
            <v>0</v>
          </cell>
          <cell r="AB150">
            <v>21314</v>
          </cell>
          <cell r="AD150">
            <v>124988</v>
          </cell>
          <cell r="AE150">
            <v>13926</v>
          </cell>
          <cell r="AF150">
            <v>0</v>
          </cell>
          <cell r="AG150">
            <v>0</v>
          </cell>
          <cell r="AH150">
            <v>20164</v>
          </cell>
          <cell r="AI150">
            <v>30306</v>
          </cell>
          <cell r="AJ150">
            <v>732952</v>
          </cell>
          <cell r="AK150">
            <v>0</v>
          </cell>
          <cell r="AL150">
            <v>0</v>
          </cell>
          <cell r="AM150">
            <v>0</v>
          </cell>
          <cell r="AN150">
            <v>39778</v>
          </cell>
          <cell r="AO150">
            <v>406783</v>
          </cell>
          <cell r="AP150">
            <v>0</v>
          </cell>
          <cell r="AQ150">
            <v>47347049</v>
          </cell>
          <cell r="BV150">
            <v>0</v>
          </cell>
          <cell r="BW150">
            <v>0</v>
          </cell>
          <cell r="BX150">
            <v>1164420</v>
          </cell>
          <cell r="BY150">
            <v>0</v>
          </cell>
          <cell r="BZ150">
            <v>428915</v>
          </cell>
          <cell r="CM150">
            <v>5853236</v>
          </cell>
          <cell r="CO150">
            <v>200609</v>
          </cell>
          <cell r="CP150">
            <v>0</v>
          </cell>
          <cell r="CQ150">
            <v>0</v>
          </cell>
          <cell r="CR150">
            <v>0</v>
          </cell>
          <cell r="CS150">
            <v>0</v>
          </cell>
          <cell r="CT150">
            <v>0</v>
          </cell>
          <cell r="CV150">
            <v>7820</v>
          </cell>
          <cell r="CW150">
            <v>1949055</v>
          </cell>
        </row>
        <row r="151">
          <cell r="A151">
            <v>925</v>
          </cell>
          <cell r="B151">
            <v>158560447</v>
          </cell>
          <cell r="C151">
            <v>6216960</v>
          </cell>
          <cell r="D151">
            <v>16002940</v>
          </cell>
          <cell r="E151">
            <v>1328453</v>
          </cell>
          <cell r="F151">
            <v>6252912</v>
          </cell>
          <cell r="G151">
            <v>156500</v>
          </cell>
          <cell r="H151">
            <v>0</v>
          </cell>
          <cell r="I151">
            <v>0</v>
          </cell>
          <cell r="J151">
            <v>0</v>
          </cell>
          <cell r="K151">
            <v>507844</v>
          </cell>
          <cell r="L151">
            <v>92664</v>
          </cell>
          <cell r="M151">
            <v>660629</v>
          </cell>
          <cell r="N151">
            <v>258138</v>
          </cell>
          <cell r="O151">
            <v>0</v>
          </cell>
          <cell r="P151">
            <v>2260865</v>
          </cell>
          <cell r="Q151">
            <v>127079</v>
          </cell>
          <cell r="R151">
            <v>547624</v>
          </cell>
          <cell r="V151">
            <v>12576</v>
          </cell>
          <cell r="Y151">
            <v>2037039</v>
          </cell>
          <cell r="Z151">
            <v>431</v>
          </cell>
          <cell r="AA151">
            <v>0</v>
          </cell>
          <cell r="AB151">
            <v>0</v>
          </cell>
          <cell r="AD151">
            <v>309186</v>
          </cell>
          <cell r="AE151">
            <v>5248</v>
          </cell>
          <cell r="AF151">
            <v>0</v>
          </cell>
          <cell r="AG151">
            <v>0</v>
          </cell>
          <cell r="AH151">
            <v>2189</v>
          </cell>
          <cell r="AI151">
            <v>32346</v>
          </cell>
          <cell r="AJ151">
            <v>2081536</v>
          </cell>
          <cell r="AK151">
            <v>505770</v>
          </cell>
          <cell r="AL151">
            <v>147606</v>
          </cell>
          <cell r="AM151">
            <v>0</v>
          </cell>
          <cell r="AN151">
            <v>206463</v>
          </cell>
          <cell r="AO151">
            <v>1810143</v>
          </cell>
          <cell r="AP151">
            <v>0</v>
          </cell>
          <cell r="AQ151">
            <v>200123588</v>
          </cell>
          <cell r="BV151">
            <v>17134</v>
          </cell>
          <cell r="BW151">
            <v>1564973</v>
          </cell>
          <cell r="BX151">
            <v>12331168</v>
          </cell>
          <cell r="BY151">
            <v>372301</v>
          </cell>
          <cell r="BZ151">
            <v>1746361</v>
          </cell>
          <cell r="CM151">
            <v>28699000</v>
          </cell>
          <cell r="CO151">
            <v>0</v>
          </cell>
          <cell r="CP151">
            <v>0</v>
          </cell>
          <cell r="CQ151">
            <v>0</v>
          </cell>
          <cell r="CR151">
            <v>0</v>
          </cell>
          <cell r="CS151">
            <v>0</v>
          </cell>
          <cell r="CT151">
            <v>0</v>
          </cell>
          <cell r="CV151">
            <v>0</v>
          </cell>
          <cell r="CW151">
            <v>14743000</v>
          </cell>
        </row>
        <row r="152">
          <cell r="A152">
            <v>926</v>
          </cell>
          <cell r="B152">
            <v>152567173</v>
          </cell>
          <cell r="C152">
            <v>5366941</v>
          </cell>
          <cell r="D152">
            <v>11437292</v>
          </cell>
          <cell r="E152">
            <v>2466246</v>
          </cell>
          <cell r="F152">
            <v>6871317</v>
          </cell>
          <cell r="G152">
            <v>1586361</v>
          </cell>
          <cell r="H152">
            <v>0</v>
          </cell>
          <cell r="I152">
            <v>0</v>
          </cell>
          <cell r="J152">
            <v>0</v>
          </cell>
          <cell r="K152">
            <v>724084</v>
          </cell>
          <cell r="L152">
            <v>260646</v>
          </cell>
          <cell r="M152">
            <v>11054</v>
          </cell>
          <cell r="N152">
            <v>0</v>
          </cell>
          <cell r="O152">
            <v>0</v>
          </cell>
          <cell r="P152">
            <v>2493701</v>
          </cell>
          <cell r="Q152">
            <v>930769</v>
          </cell>
          <cell r="R152">
            <v>928055</v>
          </cell>
          <cell r="V152">
            <v>10999</v>
          </cell>
          <cell r="Y152">
            <v>0</v>
          </cell>
          <cell r="Z152">
            <v>0</v>
          </cell>
          <cell r="AA152">
            <v>77543</v>
          </cell>
          <cell r="AB152">
            <v>0</v>
          </cell>
          <cell r="AD152">
            <v>264051</v>
          </cell>
          <cell r="AE152">
            <v>26574</v>
          </cell>
          <cell r="AF152">
            <v>181290</v>
          </cell>
          <cell r="AG152">
            <v>22940</v>
          </cell>
          <cell r="AH152">
            <v>7928</v>
          </cell>
          <cell r="AI152">
            <v>626131</v>
          </cell>
          <cell r="AJ152">
            <v>2941225</v>
          </cell>
          <cell r="AK152">
            <v>0</v>
          </cell>
          <cell r="AL152">
            <v>30000</v>
          </cell>
          <cell r="AM152">
            <v>0</v>
          </cell>
          <cell r="AN152">
            <v>365102</v>
          </cell>
          <cell r="AO152">
            <v>2067349</v>
          </cell>
          <cell r="AP152">
            <v>0</v>
          </cell>
          <cell r="AQ152">
            <v>192264771</v>
          </cell>
          <cell r="BV152">
            <v>59243</v>
          </cell>
          <cell r="BW152">
            <v>480435</v>
          </cell>
          <cell r="BX152">
            <v>11086951</v>
          </cell>
          <cell r="BY152">
            <v>739130</v>
          </cell>
          <cell r="BZ152">
            <v>1724637</v>
          </cell>
          <cell r="CM152">
            <v>21875245</v>
          </cell>
          <cell r="CO152">
            <v>0</v>
          </cell>
          <cell r="CP152">
            <v>0</v>
          </cell>
          <cell r="CQ152">
            <v>0</v>
          </cell>
          <cell r="CR152">
            <v>0</v>
          </cell>
          <cell r="CS152">
            <v>0</v>
          </cell>
          <cell r="CT152">
            <v>0</v>
          </cell>
          <cell r="CV152">
            <v>0</v>
          </cell>
          <cell r="CW152">
            <v>10836000</v>
          </cell>
        </row>
        <row r="153">
          <cell r="A153">
            <v>928</v>
          </cell>
          <cell r="B153">
            <v>153961190</v>
          </cell>
          <cell r="C153">
            <v>4532690</v>
          </cell>
          <cell r="D153">
            <v>12169030</v>
          </cell>
          <cell r="E153">
            <v>781270</v>
          </cell>
          <cell r="F153">
            <v>5923910</v>
          </cell>
          <cell r="G153">
            <v>0</v>
          </cell>
          <cell r="H153">
            <v>0</v>
          </cell>
          <cell r="I153">
            <v>723590</v>
          </cell>
          <cell r="J153">
            <v>0</v>
          </cell>
          <cell r="K153">
            <v>0</v>
          </cell>
          <cell r="L153">
            <v>643300</v>
          </cell>
          <cell r="M153">
            <v>19190</v>
          </cell>
          <cell r="N153">
            <v>0</v>
          </cell>
          <cell r="O153">
            <v>0</v>
          </cell>
          <cell r="P153">
            <v>2621630</v>
          </cell>
          <cell r="Q153">
            <v>63120</v>
          </cell>
          <cell r="R153">
            <v>176490</v>
          </cell>
          <cell r="V153">
            <v>11610</v>
          </cell>
          <cell r="Y153">
            <v>0</v>
          </cell>
          <cell r="Z153">
            <v>0</v>
          </cell>
          <cell r="AA153">
            <v>0</v>
          </cell>
          <cell r="AB153">
            <v>0</v>
          </cell>
          <cell r="AD153">
            <v>162420</v>
          </cell>
          <cell r="AE153">
            <v>60860</v>
          </cell>
          <cell r="AF153">
            <v>1352190</v>
          </cell>
          <cell r="AG153">
            <v>518000</v>
          </cell>
          <cell r="AH153">
            <v>2340</v>
          </cell>
          <cell r="AI153">
            <v>120570</v>
          </cell>
          <cell r="AJ153">
            <v>1268390</v>
          </cell>
          <cell r="AK153">
            <v>0</v>
          </cell>
          <cell r="AL153">
            <v>149700</v>
          </cell>
          <cell r="AM153">
            <v>0</v>
          </cell>
          <cell r="AN153">
            <v>264980</v>
          </cell>
          <cell r="AO153">
            <v>1201070</v>
          </cell>
          <cell r="AP153">
            <v>0</v>
          </cell>
          <cell r="AQ153">
            <v>186727540</v>
          </cell>
          <cell r="BV153">
            <v>0</v>
          </cell>
          <cell r="BW153">
            <v>1971410</v>
          </cell>
          <cell r="BX153">
            <v>3388150</v>
          </cell>
          <cell r="BY153">
            <v>689310</v>
          </cell>
          <cell r="BZ153">
            <v>0</v>
          </cell>
          <cell r="CM153">
            <v>25824220</v>
          </cell>
          <cell r="CO153">
            <v>0</v>
          </cell>
          <cell r="CP153">
            <v>0</v>
          </cell>
          <cell r="CQ153">
            <v>0</v>
          </cell>
          <cell r="CR153">
            <v>0</v>
          </cell>
          <cell r="CS153">
            <v>0</v>
          </cell>
          <cell r="CT153">
            <v>0</v>
          </cell>
          <cell r="CV153">
            <v>0</v>
          </cell>
          <cell r="CW153">
            <v>13145000</v>
          </cell>
        </row>
        <row r="154">
          <cell r="A154">
            <v>929</v>
          </cell>
          <cell r="B154">
            <v>90464750</v>
          </cell>
          <cell r="C154">
            <v>5350584</v>
          </cell>
          <cell r="D154">
            <v>7939850</v>
          </cell>
          <cell r="E154">
            <v>1106190</v>
          </cell>
          <cell r="F154">
            <v>4408940</v>
          </cell>
          <cell r="G154">
            <v>0</v>
          </cell>
          <cell r="H154">
            <v>0</v>
          </cell>
          <cell r="I154">
            <v>565700</v>
          </cell>
          <cell r="J154">
            <v>93770</v>
          </cell>
          <cell r="K154">
            <v>0</v>
          </cell>
          <cell r="L154">
            <v>0</v>
          </cell>
          <cell r="M154">
            <v>0</v>
          </cell>
          <cell r="N154">
            <v>276230</v>
          </cell>
          <cell r="O154">
            <v>0</v>
          </cell>
          <cell r="P154">
            <v>268910</v>
          </cell>
          <cell r="Q154">
            <v>121570</v>
          </cell>
          <cell r="R154">
            <v>1092210</v>
          </cell>
          <cell r="V154">
            <v>15680</v>
          </cell>
          <cell r="Y154">
            <v>9670</v>
          </cell>
          <cell r="Z154">
            <v>0</v>
          </cell>
          <cell r="AA154">
            <v>0</v>
          </cell>
          <cell r="AB154">
            <v>0</v>
          </cell>
          <cell r="AD154">
            <v>108500</v>
          </cell>
          <cell r="AE154">
            <v>8510</v>
          </cell>
          <cell r="AF154">
            <v>158850</v>
          </cell>
          <cell r="AG154">
            <v>0</v>
          </cell>
          <cell r="AH154">
            <v>4500</v>
          </cell>
          <cell r="AI154">
            <v>34010</v>
          </cell>
          <cell r="AJ154">
            <v>5159460</v>
          </cell>
          <cell r="AK154">
            <v>578080</v>
          </cell>
          <cell r="AL154">
            <v>191590</v>
          </cell>
          <cell r="AM154">
            <v>0</v>
          </cell>
          <cell r="AN154">
            <v>106690</v>
          </cell>
          <cell r="AO154">
            <v>0</v>
          </cell>
          <cell r="AP154">
            <v>0</v>
          </cell>
          <cell r="AQ154">
            <v>118064244</v>
          </cell>
          <cell r="BV154">
            <v>0</v>
          </cell>
          <cell r="BW154">
            <v>0</v>
          </cell>
          <cell r="BX154">
            <v>4166200</v>
          </cell>
          <cell r="BY154">
            <v>0</v>
          </cell>
          <cell r="BZ154">
            <v>1118880</v>
          </cell>
          <cell r="CM154">
            <v>18130100</v>
          </cell>
          <cell r="CO154">
            <v>375440</v>
          </cell>
          <cell r="CP154">
            <v>0</v>
          </cell>
          <cell r="CQ154">
            <v>0</v>
          </cell>
          <cell r="CR154">
            <v>0</v>
          </cell>
          <cell r="CS154">
            <v>0</v>
          </cell>
          <cell r="CT154">
            <v>0</v>
          </cell>
          <cell r="CV154">
            <v>0</v>
          </cell>
          <cell r="CW154">
            <v>11261180</v>
          </cell>
        </row>
        <row r="155">
          <cell r="A155">
            <v>931</v>
          </cell>
          <cell r="B155">
            <v>125559200</v>
          </cell>
          <cell r="C155">
            <v>3665444</v>
          </cell>
          <cell r="D155">
            <v>8327263</v>
          </cell>
          <cell r="E155">
            <v>328374</v>
          </cell>
          <cell r="F155">
            <v>3725418</v>
          </cell>
          <cell r="G155">
            <v>1184545</v>
          </cell>
          <cell r="H155">
            <v>0</v>
          </cell>
          <cell r="I155">
            <v>1028728</v>
          </cell>
          <cell r="J155">
            <v>2296</v>
          </cell>
          <cell r="K155">
            <v>1186020</v>
          </cell>
          <cell r="L155">
            <v>447969</v>
          </cell>
          <cell r="M155">
            <v>529299</v>
          </cell>
          <cell r="N155">
            <v>4297</v>
          </cell>
          <cell r="O155">
            <v>2155523</v>
          </cell>
          <cell r="P155">
            <v>877730</v>
          </cell>
          <cell r="Q155">
            <v>267290</v>
          </cell>
          <cell r="R155">
            <v>468193</v>
          </cell>
          <cell r="V155">
            <v>0</v>
          </cell>
          <cell r="Y155">
            <v>0</v>
          </cell>
          <cell r="Z155">
            <v>28801</v>
          </cell>
          <cell r="AA155">
            <v>390</v>
          </cell>
          <cell r="AB155">
            <v>0</v>
          </cell>
          <cell r="AD155">
            <v>188333</v>
          </cell>
          <cell r="AE155">
            <v>59509</v>
          </cell>
          <cell r="AF155">
            <v>91694</v>
          </cell>
          <cell r="AG155">
            <v>49492</v>
          </cell>
          <cell r="AH155">
            <v>4076</v>
          </cell>
          <cell r="AI155">
            <v>0</v>
          </cell>
          <cell r="AJ155">
            <v>3384613</v>
          </cell>
          <cell r="AK155">
            <v>0</v>
          </cell>
          <cell r="AL155">
            <v>0</v>
          </cell>
          <cell r="AM155">
            <v>0</v>
          </cell>
          <cell r="AN155">
            <v>177093</v>
          </cell>
          <cell r="AO155">
            <v>3493022</v>
          </cell>
          <cell r="AP155">
            <v>0</v>
          </cell>
          <cell r="AQ155">
            <v>157234612</v>
          </cell>
          <cell r="BV155">
            <v>7019</v>
          </cell>
          <cell r="BW155">
            <v>2067600</v>
          </cell>
          <cell r="BX155">
            <v>3475997</v>
          </cell>
          <cell r="BY155">
            <v>632270</v>
          </cell>
          <cell r="BZ155">
            <v>192874</v>
          </cell>
          <cell r="CM155">
            <v>22239000</v>
          </cell>
          <cell r="CO155">
            <v>170500</v>
          </cell>
          <cell r="CP155">
            <v>0</v>
          </cell>
          <cell r="CQ155">
            <v>0</v>
          </cell>
          <cell r="CR155">
            <v>0</v>
          </cell>
          <cell r="CS155">
            <v>267800</v>
          </cell>
          <cell r="CT155">
            <v>0</v>
          </cell>
          <cell r="CV155">
            <v>0</v>
          </cell>
          <cell r="CW155">
            <v>22277000</v>
          </cell>
        </row>
        <row r="156">
          <cell r="A156">
            <v>933</v>
          </cell>
          <cell r="B156">
            <v>102748745</v>
          </cell>
          <cell r="C156">
            <v>3886460</v>
          </cell>
          <cell r="D156">
            <v>8550654</v>
          </cell>
          <cell r="E156">
            <v>335512</v>
          </cell>
          <cell r="F156">
            <v>4735798</v>
          </cell>
          <cell r="G156">
            <v>736678</v>
          </cell>
          <cell r="H156">
            <v>0</v>
          </cell>
          <cell r="I156">
            <v>973828</v>
          </cell>
          <cell r="J156">
            <v>77229</v>
          </cell>
          <cell r="K156">
            <v>271671</v>
          </cell>
          <cell r="L156">
            <v>271671</v>
          </cell>
          <cell r="M156">
            <v>140516</v>
          </cell>
          <cell r="N156">
            <v>110400</v>
          </cell>
          <cell r="O156">
            <v>0</v>
          </cell>
          <cell r="P156">
            <v>1141862</v>
          </cell>
          <cell r="Q156">
            <v>316950</v>
          </cell>
          <cell r="R156">
            <v>544745</v>
          </cell>
          <cell r="V156">
            <v>6201</v>
          </cell>
          <cell r="Y156">
            <v>0</v>
          </cell>
          <cell r="Z156">
            <v>442632</v>
          </cell>
          <cell r="AA156">
            <v>0</v>
          </cell>
          <cell r="AB156">
            <v>0</v>
          </cell>
          <cell r="AD156">
            <v>124308</v>
          </cell>
          <cell r="AE156">
            <v>136351</v>
          </cell>
          <cell r="AF156">
            <v>24390</v>
          </cell>
          <cell r="AG156">
            <v>0</v>
          </cell>
          <cell r="AH156">
            <v>8658</v>
          </cell>
          <cell r="AI156">
            <v>388547</v>
          </cell>
          <cell r="AJ156">
            <v>367660</v>
          </cell>
          <cell r="AK156">
            <v>0</v>
          </cell>
          <cell r="AL156">
            <v>0</v>
          </cell>
          <cell r="AM156">
            <v>0</v>
          </cell>
          <cell r="AN156">
            <v>0</v>
          </cell>
          <cell r="AO156">
            <v>1315699</v>
          </cell>
          <cell r="AP156">
            <v>0</v>
          </cell>
          <cell r="AQ156">
            <v>127657165</v>
          </cell>
          <cell r="BV156">
            <v>0</v>
          </cell>
          <cell r="BW156">
            <v>323456</v>
          </cell>
          <cell r="BX156">
            <v>6390042</v>
          </cell>
          <cell r="BY156">
            <v>0</v>
          </cell>
          <cell r="BZ156">
            <v>681405</v>
          </cell>
          <cell r="CM156">
            <v>7695765</v>
          </cell>
          <cell r="CO156">
            <v>0</v>
          </cell>
          <cell r="CP156">
            <v>0</v>
          </cell>
          <cell r="CQ156">
            <v>0</v>
          </cell>
          <cell r="CR156">
            <v>0</v>
          </cell>
          <cell r="CS156">
            <v>0</v>
          </cell>
          <cell r="CT156">
            <v>0</v>
          </cell>
          <cell r="CV156">
            <v>0</v>
          </cell>
          <cell r="CW156">
            <v>18047782</v>
          </cell>
        </row>
        <row r="157">
          <cell r="A157">
            <v>935</v>
          </cell>
          <cell r="B157">
            <v>170885079</v>
          </cell>
          <cell r="C157">
            <v>7319731</v>
          </cell>
          <cell r="D157">
            <v>11631159</v>
          </cell>
          <cell r="E157">
            <v>0</v>
          </cell>
          <cell r="F157">
            <v>7568157</v>
          </cell>
          <cell r="G157">
            <v>44517</v>
          </cell>
          <cell r="H157">
            <v>0</v>
          </cell>
          <cell r="I157">
            <v>0</v>
          </cell>
          <cell r="J157">
            <v>0</v>
          </cell>
          <cell r="K157">
            <v>670866</v>
          </cell>
          <cell r="L157">
            <v>412247</v>
          </cell>
          <cell r="M157">
            <v>51345</v>
          </cell>
          <cell r="N157">
            <v>0</v>
          </cell>
          <cell r="O157">
            <v>0</v>
          </cell>
          <cell r="P157">
            <v>1700848</v>
          </cell>
          <cell r="Q157">
            <v>544252</v>
          </cell>
          <cell r="R157">
            <v>1298828</v>
          </cell>
          <cell r="V157">
            <v>28159</v>
          </cell>
          <cell r="Y157">
            <v>0</v>
          </cell>
          <cell r="Z157">
            <v>0</v>
          </cell>
          <cell r="AA157">
            <v>0</v>
          </cell>
          <cell r="AB157">
            <v>0</v>
          </cell>
          <cell r="AD157">
            <v>202092</v>
          </cell>
          <cell r="AE157">
            <v>55145</v>
          </cell>
          <cell r="AF157">
            <v>75800</v>
          </cell>
          <cell r="AG157">
            <v>30320</v>
          </cell>
          <cell r="AH157">
            <v>3980</v>
          </cell>
          <cell r="AI157">
            <v>52567</v>
          </cell>
          <cell r="AJ157">
            <v>248168</v>
          </cell>
          <cell r="AK157">
            <v>0</v>
          </cell>
          <cell r="AL157">
            <v>0</v>
          </cell>
          <cell r="AM157">
            <v>0</v>
          </cell>
          <cell r="AN157">
            <v>0</v>
          </cell>
          <cell r="AO157">
            <v>0</v>
          </cell>
          <cell r="AP157">
            <v>0</v>
          </cell>
          <cell r="AQ157">
            <v>202823260</v>
          </cell>
          <cell r="BV157">
            <v>81949</v>
          </cell>
          <cell r="BW157">
            <v>1853377</v>
          </cell>
          <cell r="BX157">
            <v>3613606</v>
          </cell>
          <cell r="BY157">
            <v>0</v>
          </cell>
          <cell r="BZ157">
            <v>533924</v>
          </cell>
          <cell r="CM157">
            <v>27522900</v>
          </cell>
          <cell r="CO157">
            <v>0</v>
          </cell>
          <cell r="CP157">
            <v>0</v>
          </cell>
          <cell r="CQ157">
            <v>175100</v>
          </cell>
          <cell r="CR157">
            <v>0</v>
          </cell>
          <cell r="CS157">
            <v>0</v>
          </cell>
          <cell r="CT157">
            <v>0</v>
          </cell>
          <cell r="CV157">
            <v>0</v>
          </cell>
          <cell r="CW157">
            <v>15872600</v>
          </cell>
        </row>
        <row r="158">
          <cell r="A158">
            <v>936</v>
          </cell>
          <cell r="B158">
            <v>196470171</v>
          </cell>
          <cell r="C158">
            <v>5711294</v>
          </cell>
          <cell r="D158">
            <v>10676886</v>
          </cell>
          <cell r="E158">
            <v>0</v>
          </cell>
          <cell r="F158">
            <v>6274589</v>
          </cell>
          <cell r="G158">
            <v>0</v>
          </cell>
          <cell r="H158">
            <v>0</v>
          </cell>
          <cell r="I158">
            <v>563375</v>
          </cell>
          <cell r="J158">
            <v>0</v>
          </cell>
          <cell r="K158">
            <v>434151</v>
          </cell>
          <cell r="L158">
            <v>556230</v>
          </cell>
          <cell r="M158">
            <v>84750</v>
          </cell>
          <cell r="N158">
            <v>306295</v>
          </cell>
          <cell r="O158">
            <v>0</v>
          </cell>
          <cell r="P158">
            <v>3094702</v>
          </cell>
          <cell r="Q158">
            <v>535888</v>
          </cell>
          <cell r="R158">
            <v>832451</v>
          </cell>
          <cell r="V158">
            <v>0</v>
          </cell>
          <cell r="Y158">
            <v>14346</v>
          </cell>
          <cell r="Z158">
            <v>0</v>
          </cell>
          <cell r="AA158">
            <v>0</v>
          </cell>
          <cell r="AB158">
            <v>0</v>
          </cell>
          <cell r="AD158">
            <v>389828</v>
          </cell>
          <cell r="AE158">
            <v>124123</v>
          </cell>
          <cell r="AF158">
            <v>279832</v>
          </cell>
          <cell r="AG158">
            <v>148410</v>
          </cell>
          <cell r="AH158">
            <v>6954</v>
          </cell>
          <cell r="AI158">
            <v>196113</v>
          </cell>
          <cell r="AJ158">
            <v>1635276</v>
          </cell>
          <cell r="AK158">
            <v>0</v>
          </cell>
          <cell r="AL158">
            <v>0</v>
          </cell>
          <cell r="AM158">
            <v>0</v>
          </cell>
          <cell r="AN158">
            <v>153314</v>
          </cell>
          <cell r="AO158">
            <v>1674831</v>
          </cell>
          <cell r="AP158">
            <v>0</v>
          </cell>
          <cell r="AQ158">
            <v>230163809</v>
          </cell>
          <cell r="BV158">
            <v>9214</v>
          </cell>
          <cell r="BW158">
            <v>1707178</v>
          </cell>
          <cell r="BX158">
            <v>6250513</v>
          </cell>
          <cell r="BY158">
            <v>518455</v>
          </cell>
          <cell r="BZ158">
            <v>364328</v>
          </cell>
          <cell r="CM158">
            <v>31096865</v>
          </cell>
          <cell r="CO158">
            <v>0</v>
          </cell>
          <cell r="CP158">
            <v>0</v>
          </cell>
          <cell r="CQ158">
            <v>0</v>
          </cell>
          <cell r="CR158">
            <v>0</v>
          </cell>
          <cell r="CS158">
            <v>0</v>
          </cell>
          <cell r="CT158">
            <v>0</v>
          </cell>
          <cell r="CV158">
            <v>0</v>
          </cell>
          <cell r="CW158">
            <v>14999361</v>
          </cell>
        </row>
        <row r="159">
          <cell r="A159">
            <v>937</v>
          </cell>
          <cell r="B159">
            <v>107867315</v>
          </cell>
          <cell r="C159">
            <v>3806201</v>
          </cell>
          <cell r="D159">
            <v>4115003</v>
          </cell>
          <cell r="E159">
            <v>0</v>
          </cell>
          <cell r="F159">
            <v>0</v>
          </cell>
          <cell r="G159">
            <v>0</v>
          </cell>
          <cell r="H159">
            <v>200098</v>
          </cell>
          <cell r="I159">
            <v>900434</v>
          </cell>
          <cell r="J159">
            <v>0</v>
          </cell>
          <cell r="K159">
            <v>44291</v>
          </cell>
          <cell r="L159">
            <v>1020014</v>
          </cell>
          <cell r="M159">
            <v>13008</v>
          </cell>
          <cell r="N159">
            <v>0</v>
          </cell>
          <cell r="O159">
            <v>0</v>
          </cell>
          <cell r="P159">
            <v>1373105</v>
          </cell>
          <cell r="Q159">
            <v>3823</v>
          </cell>
          <cell r="R159">
            <v>237355</v>
          </cell>
          <cell r="V159">
            <v>19937</v>
          </cell>
          <cell r="Y159">
            <v>0</v>
          </cell>
          <cell r="Z159">
            <v>16491</v>
          </cell>
          <cell r="AA159">
            <v>10005</v>
          </cell>
          <cell r="AB159">
            <v>0</v>
          </cell>
          <cell r="AD159">
            <v>151472</v>
          </cell>
          <cell r="AE159">
            <v>39449</v>
          </cell>
          <cell r="AF159">
            <v>345214</v>
          </cell>
          <cell r="AG159">
            <v>105467</v>
          </cell>
          <cell r="AH159">
            <v>20010</v>
          </cell>
          <cell r="AI159">
            <v>295273</v>
          </cell>
          <cell r="AJ159">
            <v>338369</v>
          </cell>
          <cell r="AK159">
            <v>0</v>
          </cell>
          <cell r="AL159">
            <v>0</v>
          </cell>
          <cell r="AM159">
            <v>0</v>
          </cell>
          <cell r="AN159">
            <v>4276390</v>
          </cell>
          <cell r="AO159">
            <v>1749890</v>
          </cell>
          <cell r="AP159">
            <v>0</v>
          </cell>
          <cell r="AQ159">
            <v>126948614</v>
          </cell>
          <cell r="BV159">
            <v>0</v>
          </cell>
          <cell r="BW159">
            <v>897770</v>
          </cell>
          <cell r="BX159">
            <v>4922958</v>
          </cell>
          <cell r="BY159">
            <v>150992</v>
          </cell>
          <cell r="BZ159">
            <v>1107208</v>
          </cell>
          <cell r="CM159">
            <v>16448521</v>
          </cell>
          <cell r="CO159">
            <v>0</v>
          </cell>
          <cell r="CP159">
            <v>0</v>
          </cell>
          <cell r="CQ159">
            <v>0</v>
          </cell>
          <cell r="CR159">
            <v>0</v>
          </cell>
          <cell r="CS159">
            <v>0</v>
          </cell>
          <cell r="CT159">
            <v>0</v>
          </cell>
          <cell r="CV159">
            <v>0</v>
          </cell>
          <cell r="CW159">
            <v>11604810</v>
          </cell>
        </row>
        <row r="160">
          <cell r="A160">
            <v>938</v>
          </cell>
          <cell r="B160">
            <v>153474661</v>
          </cell>
          <cell r="C160">
            <v>4374422</v>
          </cell>
          <cell r="D160">
            <v>8821834</v>
          </cell>
          <cell r="E160">
            <v>0</v>
          </cell>
          <cell r="F160">
            <v>6168231</v>
          </cell>
          <cell r="G160">
            <v>1322990</v>
          </cell>
          <cell r="H160">
            <v>677890</v>
          </cell>
          <cell r="I160">
            <v>1681131</v>
          </cell>
          <cell r="J160">
            <v>833522</v>
          </cell>
          <cell r="K160">
            <v>0</v>
          </cell>
          <cell r="L160">
            <v>0</v>
          </cell>
          <cell r="M160">
            <v>784572</v>
          </cell>
          <cell r="N160">
            <v>0</v>
          </cell>
          <cell r="O160">
            <v>0</v>
          </cell>
          <cell r="P160">
            <v>1230129</v>
          </cell>
          <cell r="Q160">
            <v>286889</v>
          </cell>
          <cell r="R160">
            <v>1204997</v>
          </cell>
          <cell r="V160">
            <v>18609</v>
          </cell>
          <cell r="Y160">
            <v>36202</v>
          </cell>
          <cell r="Z160">
            <v>0</v>
          </cell>
          <cell r="AA160">
            <v>0</v>
          </cell>
          <cell r="AB160">
            <v>0</v>
          </cell>
          <cell r="AD160">
            <v>375660</v>
          </cell>
          <cell r="AE160">
            <v>147830</v>
          </cell>
          <cell r="AF160">
            <v>99356</v>
          </cell>
          <cell r="AG160">
            <v>0</v>
          </cell>
          <cell r="AH160">
            <v>21751</v>
          </cell>
          <cell r="AI160">
            <v>85744</v>
          </cell>
          <cell r="AJ160">
            <v>261865</v>
          </cell>
          <cell r="AK160">
            <v>0</v>
          </cell>
          <cell r="AL160">
            <v>0</v>
          </cell>
          <cell r="AM160">
            <v>0</v>
          </cell>
          <cell r="AN160">
            <v>0</v>
          </cell>
          <cell r="AO160">
            <v>3729199</v>
          </cell>
          <cell r="AP160">
            <v>0</v>
          </cell>
          <cell r="AQ160">
            <v>185637484</v>
          </cell>
          <cell r="BV160">
            <v>64249</v>
          </cell>
          <cell r="BW160">
            <v>4849457</v>
          </cell>
          <cell r="BX160">
            <v>0</v>
          </cell>
          <cell r="BY160">
            <v>0</v>
          </cell>
          <cell r="BZ160">
            <v>0</v>
          </cell>
          <cell r="CM160">
            <v>20424500</v>
          </cell>
          <cell r="CO160">
            <v>0</v>
          </cell>
          <cell r="CP160">
            <v>0</v>
          </cell>
          <cell r="CQ160">
            <v>0</v>
          </cell>
          <cell r="CR160">
            <v>0</v>
          </cell>
          <cell r="CS160">
            <v>0</v>
          </cell>
          <cell r="CT160">
            <v>0</v>
          </cell>
          <cell r="CV160">
            <v>6163768</v>
          </cell>
          <cell r="CW160">
            <v>52978</v>
          </cell>
        </row>
        <row r="161">
          <cell r="A161" t="str">
            <v>Grand Total</v>
          </cell>
          <cell r="B161">
            <v>11238835542.08</v>
          </cell>
          <cell r="C161">
            <v>350334011.88</v>
          </cell>
          <cell r="D161">
            <v>982998925.61000001</v>
          </cell>
          <cell r="E161">
            <v>189900332</v>
          </cell>
          <cell r="F161">
            <v>446711994.17000002</v>
          </cell>
          <cell r="G161">
            <v>30036189</v>
          </cell>
          <cell r="H161">
            <v>9403061</v>
          </cell>
          <cell r="I161">
            <v>74369457.75999999</v>
          </cell>
          <cell r="J161">
            <v>14917331.359999999</v>
          </cell>
          <cell r="K161">
            <v>28128392</v>
          </cell>
          <cell r="L161">
            <v>24496494</v>
          </cell>
          <cell r="M161">
            <v>18748016.009999998</v>
          </cell>
          <cell r="N161">
            <v>21190057.640000001</v>
          </cell>
          <cell r="O161">
            <v>23789379</v>
          </cell>
          <cell r="P161">
            <v>187869918.13</v>
          </cell>
          <cell r="Q161">
            <v>46576410</v>
          </cell>
          <cell r="R161">
            <v>71078095.479999989</v>
          </cell>
          <cell r="V161">
            <v>2269484.9500000002</v>
          </cell>
          <cell r="Y161">
            <v>7464371</v>
          </cell>
          <cell r="Z161">
            <v>14745342.48</v>
          </cell>
          <cell r="AA161">
            <v>994697</v>
          </cell>
          <cell r="AB161">
            <v>968523</v>
          </cell>
          <cell r="AD161">
            <v>23891750.800000001</v>
          </cell>
          <cell r="AE161">
            <v>4710173.6399999997</v>
          </cell>
          <cell r="AF161">
            <v>24656930</v>
          </cell>
          <cell r="AG161">
            <v>8209246.3600000003</v>
          </cell>
          <cell r="AH161">
            <v>1143432.8600000001</v>
          </cell>
          <cell r="AI161">
            <v>21534980.34</v>
          </cell>
          <cell r="AJ161">
            <v>155596720.56999999</v>
          </cell>
          <cell r="AK161">
            <v>61191648</v>
          </cell>
          <cell r="AL161">
            <v>33394087.099999998</v>
          </cell>
          <cell r="AM161">
            <v>108374</v>
          </cell>
          <cell r="AN161">
            <v>27222546</v>
          </cell>
          <cell r="AO161">
            <v>143716434.44</v>
          </cell>
          <cell r="AP161">
            <v>35000</v>
          </cell>
          <cell r="AQ161">
            <v>14291237349.630001</v>
          </cell>
          <cell r="BV161">
            <v>12445768</v>
          </cell>
          <cell r="BW161">
            <v>70430576</v>
          </cell>
          <cell r="BX161">
            <v>229881903</v>
          </cell>
          <cell r="BY161">
            <v>10341136</v>
          </cell>
          <cell r="BZ161">
            <v>33061129.800000001</v>
          </cell>
          <cell r="CM161">
            <v>1576454035</v>
          </cell>
          <cell r="CO161">
            <v>5714048</v>
          </cell>
          <cell r="CP161">
            <v>554498</v>
          </cell>
          <cell r="CQ161">
            <v>2008136</v>
          </cell>
          <cell r="CR161">
            <v>210831</v>
          </cell>
          <cell r="CS161">
            <v>3535261</v>
          </cell>
          <cell r="CT161">
            <v>1044456</v>
          </cell>
          <cell r="CV161">
            <v>8022761</v>
          </cell>
          <cell r="CW161">
            <v>1177262777.5700002</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LS info"/>
      <sheetName val="Holdback- all LEAs"/>
      <sheetName val="LEA Summary"/>
      <sheetName val="FTEall"/>
      <sheetName val="SEN"/>
      <sheetName val="S52 Gross"/>
      <sheetName val="S52 Sec"/>
      <sheetName val="Section52"/>
      <sheetName val="Thres T"/>
      <sheetName val="Thres G"/>
      <sheetName val="2005-06 SFG"/>
      <sheetName val="Grants pro rated"/>
      <sheetName val="Grant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PupilDataChecking_925"/>
      <sheetName val="PlaceDataChecking_925 (12-13)"/>
      <sheetName val="HopsitalSchoolData_925"/>
      <sheetName val="PlaceDataChecking_925 (13-14)"/>
      <sheetName val="CodeSet"/>
    </sheetNames>
    <sheetDataSet>
      <sheetData sheetId="0" refreshError="1"/>
      <sheetData sheetId="1" refreshError="1"/>
      <sheetData sheetId="2" refreshError="1"/>
      <sheetData sheetId="3" refreshError="1"/>
      <sheetData sheetId="4" refreshError="1"/>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ummary"/>
      <sheetName val="Academies"/>
      <sheetName val="Transferring schools"/>
      <sheetName val="Background data"/>
    </sheetNames>
    <sheetDataSet>
      <sheetData sheetId="0">
        <row r="20">
          <cell r="E20" t="str">
            <v>Lincolnshire</v>
          </cell>
        </row>
      </sheetData>
      <sheetData sheetId="1" refreshError="1"/>
      <sheetData sheetId="2"/>
      <sheetData sheetId="3"/>
      <sheetData sheetId="4">
        <row r="6">
          <cell r="A6" t="str">
            <v>Please Select Authority</v>
          </cell>
          <cell r="B6" t="str">
            <v>-</v>
          </cell>
        </row>
        <row r="7">
          <cell r="A7" t="str">
            <v>Barking and Dagenham</v>
          </cell>
          <cell r="B7">
            <v>301</v>
          </cell>
          <cell r="C7">
            <v>4215</v>
          </cell>
          <cell r="D7">
            <v>14361</v>
          </cell>
          <cell r="E7">
            <v>11151</v>
          </cell>
          <cell r="F7">
            <v>4311</v>
          </cell>
          <cell r="G7">
            <v>14482</v>
          </cell>
          <cell r="H7">
            <v>11201</v>
          </cell>
          <cell r="I7">
            <v>4258</v>
          </cell>
          <cell r="J7">
            <v>14821</v>
          </cell>
          <cell r="K7">
            <v>11199</v>
          </cell>
          <cell r="L7">
            <v>4563.09</v>
          </cell>
          <cell r="M7">
            <v>4725.08</v>
          </cell>
          <cell r="N7">
            <v>4917.01</v>
          </cell>
          <cell r="O7">
            <v>135.64699999999999</v>
          </cell>
          <cell r="P7">
            <v>141.72399999999999</v>
          </cell>
          <cell r="Q7">
            <v>148.87700000000001</v>
          </cell>
        </row>
        <row r="8">
          <cell r="A8" t="str">
            <v>Barnet</v>
          </cell>
          <cell r="B8">
            <v>302</v>
          </cell>
          <cell r="C8">
            <v>6430</v>
          </cell>
          <cell r="D8">
            <v>20692</v>
          </cell>
          <cell r="E8">
            <v>15967</v>
          </cell>
          <cell r="F8">
            <v>6625</v>
          </cell>
          <cell r="G8">
            <v>20943</v>
          </cell>
          <cell r="H8">
            <v>15830</v>
          </cell>
          <cell r="I8">
            <v>6842</v>
          </cell>
          <cell r="J8">
            <v>21255</v>
          </cell>
          <cell r="K8">
            <v>15775</v>
          </cell>
          <cell r="L8">
            <v>4559.1899999999996</v>
          </cell>
          <cell r="M8">
            <v>4722.53</v>
          </cell>
          <cell r="N8">
            <v>4916.66</v>
          </cell>
          <cell r="O8">
            <v>196.45099999999999</v>
          </cell>
          <cell r="P8">
            <v>204.94800000000001</v>
          </cell>
          <cell r="Q8">
            <v>215.70400000000001</v>
          </cell>
        </row>
        <row r="9">
          <cell r="A9" t="str">
            <v>Barnsley</v>
          </cell>
          <cell r="B9">
            <v>370</v>
          </cell>
          <cell r="C9">
            <v>4046</v>
          </cell>
          <cell r="D9">
            <v>15108</v>
          </cell>
          <cell r="E9">
            <v>13148</v>
          </cell>
          <cell r="F9">
            <v>4170</v>
          </cell>
          <cell r="G9">
            <v>14756</v>
          </cell>
          <cell r="H9">
            <v>12884</v>
          </cell>
          <cell r="I9">
            <v>4144</v>
          </cell>
          <cell r="J9">
            <v>14715</v>
          </cell>
          <cell r="K9">
            <v>12702</v>
          </cell>
          <cell r="L9">
            <v>3848.14</v>
          </cell>
          <cell r="M9">
            <v>3987.39</v>
          </cell>
          <cell r="N9">
            <v>4154.01</v>
          </cell>
          <cell r="O9">
            <v>124.303</v>
          </cell>
          <cell r="P9">
            <v>126.839</v>
          </cell>
          <cell r="Q9">
            <v>131.10499999999999</v>
          </cell>
        </row>
        <row r="10">
          <cell r="A10" t="str">
            <v>Bath and North East Somerset</v>
          </cell>
          <cell r="B10">
            <v>800</v>
          </cell>
          <cell r="C10">
            <v>2664</v>
          </cell>
          <cell r="D10">
            <v>10141</v>
          </cell>
          <cell r="E10">
            <v>10955</v>
          </cell>
          <cell r="F10">
            <v>2731</v>
          </cell>
          <cell r="G10">
            <v>9972</v>
          </cell>
          <cell r="H10">
            <v>10938</v>
          </cell>
          <cell r="I10">
            <v>2851</v>
          </cell>
          <cell r="J10">
            <v>9872</v>
          </cell>
          <cell r="K10">
            <v>10844</v>
          </cell>
          <cell r="L10">
            <v>3891.05</v>
          </cell>
          <cell r="M10">
            <v>4033.16</v>
          </cell>
          <cell r="N10">
            <v>4203.7700000000004</v>
          </cell>
          <cell r="O10">
            <v>92.450999999999993</v>
          </cell>
          <cell r="P10">
            <v>95.347999999999999</v>
          </cell>
          <cell r="Q10">
            <v>99.07</v>
          </cell>
        </row>
        <row r="11">
          <cell r="A11" t="str">
            <v>Bedfordshire</v>
          </cell>
          <cell r="B11">
            <v>820</v>
          </cell>
          <cell r="C11">
            <v>7428</v>
          </cell>
          <cell r="D11">
            <v>28146</v>
          </cell>
          <cell r="E11">
            <v>24167</v>
          </cell>
          <cell r="F11">
            <v>7675</v>
          </cell>
          <cell r="G11">
            <v>27918</v>
          </cell>
          <cell r="H11">
            <v>24008</v>
          </cell>
          <cell r="I11">
            <v>7892</v>
          </cell>
          <cell r="J11">
            <v>27907</v>
          </cell>
          <cell r="K11">
            <v>23926</v>
          </cell>
          <cell r="L11">
            <v>3817.39</v>
          </cell>
          <cell r="M11">
            <v>3961.21</v>
          </cell>
          <cell r="N11">
            <v>4133.6899999999996</v>
          </cell>
          <cell r="O11">
            <v>228.05500000000001</v>
          </cell>
          <cell r="P11">
            <v>236.09200000000001</v>
          </cell>
          <cell r="Q11">
            <v>246.88499999999999</v>
          </cell>
        </row>
        <row r="12">
          <cell r="A12" t="str">
            <v>Bexley</v>
          </cell>
          <cell r="B12">
            <v>303</v>
          </cell>
          <cell r="C12">
            <v>4299</v>
          </cell>
          <cell r="D12">
            <v>16230</v>
          </cell>
          <cell r="E12">
            <v>15848</v>
          </cell>
          <cell r="F12">
            <v>4451</v>
          </cell>
          <cell r="G12">
            <v>16182</v>
          </cell>
          <cell r="H12">
            <v>15707</v>
          </cell>
          <cell r="I12">
            <v>4518</v>
          </cell>
          <cell r="J12">
            <v>16257</v>
          </cell>
          <cell r="K12">
            <v>15621</v>
          </cell>
          <cell r="L12">
            <v>4150.54</v>
          </cell>
          <cell r="M12">
            <v>4301.3100000000004</v>
          </cell>
          <cell r="N12">
            <v>4482</v>
          </cell>
          <cell r="O12">
            <v>150.98400000000001</v>
          </cell>
          <cell r="P12">
            <v>156.31</v>
          </cell>
          <cell r="Q12">
            <v>163.12700000000001</v>
          </cell>
        </row>
        <row r="13">
          <cell r="A13" t="str">
            <v>Birmingham</v>
          </cell>
          <cell r="B13">
            <v>330</v>
          </cell>
          <cell r="C13">
            <v>23257</v>
          </cell>
          <cell r="D13">
            <v>81019</v>
          </cell>
          <cell r="E13">
            <v>64991</v>
          </cell>
          <cell r="F13">
            <v>24031</v>
          </cell>
          <cell r="G13">
            <v>81269</v>
          </cell>
          <cell r="H13">
            <v>64547</v>
          </cell>
          <cell r="I13">
            <v>24641</v>
          </cell>
          <cell r="J13">
            <v>82161</v>
          </cell>
          <cell r="K13">
            <v>64299</v>
          </cell>
          <cell r="L13">
            <v>4448.33</v>
          </cell>
          <cell r="M13">
            <v>4605.1099999999997</v>
          </cell>
          <cell r="N13">
            <v>4789.74</v>
          </cell>
          <cell r="O13">
            <v>752.95500000000004</v>
          </cell>
          <cell r="P13">
            <v>782.16399999999999</v>
          </cell>
          <cell r="Q13">
            <v>819.529</v>
          </cell>
        </row>
        <row r="14">
          <cell r="A14" t="str">
            <v>Blackburn with Darwen</v>
          </cell>
          <cell r="B14">
            <v>889</v>
          </cell>
          <cell r="C14">
            <v>3350</v>
          </cell>
          <cell r="D14">
            <v>12035</v>
          </cell>
          <cell r="E14">
            <v>9646</v>
          </cell>
          <cell r="F14">
            <v>3449</v>
          </cell>
          <cell r="G14">
            <v>11944</v>
          </cell>
          <cell r="H14">
            <v>9588</v>
          </cell>
          <cell r="I14">
            <v>3530</v>
          </cell>
          <cell r="J14">
            <v>11973</v>
          </cell>
          <cell r="K14">
            <v>9521</v>
          </cell>
          <cell r="L14">
            <v>4254.05</v>
          </cell>
          <cell r="M14">
            <v>4404.8500000000004</v>
          </cell>
          <cell r="N14">
            <v>4583</v>
          </cell>
          <cell r="O14">
            <v>106.483</v>
          </cell>
          <cell r="P14">
            <v>110.038</v>
          </cell>
          <cell r="Q14">
            <v>114.685</v>
          </cell>
        </row>
        <row r="15">
          <cell r="A15" t="str">
            <v>Blackpool</v>
          </cell>
          <cell r="B15">
            <v>890</v>
          </cell>
          <cell r="C15">
            <v>2515</v>
          </cell>
          <cell r="D15">
            <v>9591</v>
          </cell>
          <cell r="E15">
            <v>8747</v>
          </cell>
          <cell r="F15">
            <v>2674</v>
          </cell>
          <cell r="G15">
            <v>9329</v>
          </cell>
          <cell r="H15">
            <v>8729</v>
          </cell>
          <cell r="I15">
            <v>2647</v>
          </cell>
          <cell r="J15">
            <v>9441</v>
          </cell>
          <cell r="K15">
            <v>8563</v>
          </cell>
          <cell r="L15">
            <v>3982.25</v>
          </cell>
          <cell r="M15">
            <v>4125.45</v>
          </cell>
          <cell r="N15">
            <v>4296.25</v>
          </cell>
          <cell r="O15">
            <v>83.042000000000002</v>
          </cell>
          <cell r="P15">
            <v>85.528999999999996</v>
          </cell>
          <cell r="Q15">
            <v>88.721999999999994</v>
          </cell>
        </row>
        <row r="16">
          <cell r="A16" t="str">
            <v>Bolton</v>
          </cell>
          <cell r="B16">
            <v>350</v>
          </cell>
          <cell r="C16">
            <v>5608</v>
          </cell>
          <cell r="D16">
            <v>19843</v>
          </cell>
          <cell r="E16">
            <v>18003</v>
          </cell>
          <cell r="F16">
            <v>5831</v>
          </cell>
          <cell r="G16">
            <v>19616</v>
          </cell>
          <cell r="H16">
            <v>17896</v>
          </cell>
          <cell r="I16">
            <v>5810</v>
          </cell>
          <cell r="J16">
            <v>19750</v>
          </cell>
          <cell r="K16">
            <v>17762</v>
          </cell>
          <cell r="L16">
            <v>3978.07</v>
          </cell>
          <cell r="M16">
            <v>4125.3599999999997</v>
          </cell>
          <cell r="N16">
            <v>4300.6400000000003</v>
          </cell>
          <cell r="O16">
            <v>172.863</v>
          </cell>
          <cell r="P16">
            <v>178.80500000000001</v>
          </cell>
          <cell r="Q16">
            <v>186.31200000000001</v>
          </cell>
        </row>
        <row r="17">
          <cell r="A17" t="str">
            <v>Bournemouth</v>
          </cell>
          <cell r="B17">
            <v>837</v>
          </cell>
          <cell r="C17">
            <v>2309</v>
          </cell>
          <cell r="D17">
            <v>8667</v>
          </cell>
          <cell r="E17">
            <v>8759</v>
          </cell>
          <cell r="F17">
            <v>2405</v>
          </cell>
          <cell r="G17">
            <v>8458</v>
          </cell>
          <cell r="H17">
            <v>8673</v>
          </cell>
          <cell r="I17">
            <v>2426</v>
          </cell>
          <cell r="J17">
            <v>8289</v>
          </cell>
          <cell r="K17">
            <v>8628</v>
          </cell>
          <cell r="L17">
            <v>3824.79</v>
          </cell>
          <cell r="M17">
            <v>3963.62</v>
          </cell>
          <cell r="N17">
            <v>4129.8900000000003</v>
          </cell>
          <cell r="O17">
            <v>75.481999999999999</v>
          </cell>
          <cell r="P17">
            <v>77.433000000000007</v>
          </cell>
          <cell r="Q17">
            <v>79.884</v>
          </cell>
        </row>
        <row r="18">
          <cell r="A18" t="str">
            <v>Bracknell Forest</v>
          </cell>
          <cell r="B18">
            <v>867</v>
          </cell>
          <cell r="C18">
            <v>1976</v>
          </cell>
          <cell r="D18">
            <v>7029</v>
          </cell>
          <cell r="E18">
            <v>5686</v>
          </cell>
          <cell r="F18">
            <v>2014</v>
          </cell>
          <cell r="G18">
            <v>6921</v>
          </cell>
          <cell r="H18">
            <v>5645</v>
          </cell>
          <cell r="I18">
            <v>2045</v>
          </cell>
          <cell r="J18">
            <v>6744</v>
          </cell>
          <cell r="K18">
            <v>5682</v>
          </cell>
          <cell r="L18">
            <v>4016.88</v>
          </cell>
          <cell r="M18">
            <v>4176.67</v>
          </cell>
          <cell r="N18">
            <v>4367.28</v>
          </cell>
          <cell r="O18">
            <v>59.012</v>
          </cell>
          <cell r="P18">
            <v>60.896000000000001</v>
          </cell>
          <cell r="Q18">
            <v>63.198999999999998</v>
          </cell>
        </row>
        <row r="19">
          <cell r="A19" t="str">
            <v>Bradford</v>
          </cell>
          <cell r="B19">
            <v>380</v>
          </cell>
          <cell r="C19">
            <v>11920</v>
          </cell>
          <cell r="D19">
            <v>40072</v>
          </cell>
          <cell r="E19">
            <v>28621</v>
          </cell>
          <cell r="F19">
            <v>12333</v>
          </cell>
          <cell r="G19">
            <v>40894</v>
          </cell>
          <cell r="H19">
            <v>28357</v>
          </cell>
          <cell r="I19">
            <v>12580</v>
          </cell>
          <cell r="J19">
            <v>41922</v>
          </cell>
          <cell r="K19">
            <v>28257</v>
          </cell>
          <cell r="L19">
            <v>4107.0200000000004</v>
          </cell>
          <cell r="M19">
            <v>4274.96</v>
          </cell>
          <cell r="N19">
            <v>4470.38</v>
          </cell>
          <cell r="O19">
            <v>331.07900000000001</v>
          </cell>
          <cell r="P19">
            <v>348.76799999999997</v>
          </cell>
          <cell r="Q19">
            <v>369.964</v>
          </cell>
        </row>
        <row r="20">
          <cell r="A20" t="str">
            <v>Brent</v>
          </cell>
          <cell r="B20">
            <v>304</v>
          </cell>
          <cell r="C20">
            <v>5746</v>
          </cell>
          <cell r="D20">
            <v>18707</v>
          </cell>
          <cell r="E20">
            <v>13914</v>
          </cell>
          <cell r="F20">
            <v>5814</v>
          </cell>
          <cell r="G20">
            <v>19354</v>
          </cell>
          <cell r="H20">
            <v>14058</v>
          </cell>
          <cell r="I20">
            <v>5867</v>
          </cell>
          <cell r="J20">
            <v>19942</v>
          </cell>
          <cell r="K20">
            <v>14194</v>
          </cell>
          <cell r="L20">
            <v>4894.3900000000003</v>
          </cell>
          <cell r="M20">
            <v>5102.4799999999996</v>
          </cell>
          <cell r="N20">
            <v>5342.44</v>
          </cell>
          <cell r="O20">
            <v>187.78299999999999</v>
          </cell>
          <cell r="P20">
            <v>200.15</v>
          </cell>
          <cell r="Q20">
            <v>213.714</v>
          </cell>
        </row>
        <row r="21">
          <cell r="A21" t="str">
            <v>Brighton and Hove</v>
          </cell>
          <cell r="B21">
            <v>846</v>
          </cell>
          <cell r="C21">
            <v>4191</v>
          </cell>
          <cell r="D21">
            <v>14133</v>
          </cell>
          <cell r="E21">
            <v>11654</v>
          </cell>
          <cell r="F21">
            <v>4329</v>
          </cell>
          <cell r="G21">
            <v>14166</v>
          </cell>
          <cell r="H21">
            <v>11608</v>
          </cell>
          <cell r="I21">
            <v>4412</v>
          </cell>
          <cell r="J21">
            <v>14267</v>
          </cell>
          <cell r="K21">
            <v>11622</v>
          </cell>
          <cell r="L21">
            <v>4102.84</v>
          </cell>
          <cell r="M21">
            <v>4249.4399999999996</v>
          </cell>
          <cell r="N21">
            <v>4423.5</v>
          </cell>
          <cell r="O21">
            <v>122.995</v>
          </cell>
          <cell r="P21">
            <v>127.92100000000001</v>
          </cell>
          <cell r="Q21">
            <v>134.036</v>
          </cell>
        </row>
        <row r="22">
          <cell r="A22" t="str">
            <v>Bristol, City of</v>
          </cell>
          <cell r="B22">
            <v>801</v>
          </cell>
          <cell r="C22">
            <v>7012</v>
          </cell>
          <cell r="D22">
            <v>23365</v>
          </cell>
          <cell r="E22">
            <v>13963</v>
          </cell>
          <cell r="F22">
            <v>7306</v>
          </cell>
          <cell r="G22">
            <v>23109</v>
          </cell>
          <cell r="H22">
            <v>13615</v>
          </cell>
          <cell r="I22">
            <v>7441</v>
          </cell>
          <cell r="J22">
            <v>23205</v>
          </cell>
          <cell r="K22">
            <v>13381</v>
          </cell>
          <cell r="L22">
            <v>4365.67</v>
          </cell>
          <cell r="M22">
            <v>4519.88</v>
          </cell>
          <cell r="N22">
            <v>4701.68</v>
          </cell>
          <cell r="O22">
            <v>193.57400000000001</v>
          </cell>
          <cell r="P22">
            <v>199.01</v>
          </cell>
          <cell r="Q22">
            <v>207.001</v>
          </cell>
        </row>
        <row r="23">
          <cell r="A23" t="str">
            <v>Bromley</v>
          </cell>
          <cell r="B23">
            <v>305</v>
          </cell>
          <cell r="C23">
            <v>5553</v>
          </cell>
          <cell r="D23">
            <v>19829</v>
          </cell>
          <cell r="E23">
            <v>18126</v>
          </cell>
          <cell r="F23">
            <v>5704</v>
          </cell>
          <cell r="G23">
            <v>19635</v>
          </cell>
          <cell r="H23">
            <v>17996</v>
          </cell>
          <cell r="I23">
            <v>5784</v>
          </cell>
          <cell r="J23">
            <v>19592</v>
          </cell>
          <cell r="K23">
            <v>17766</v>
          </cell>
          <cell r="L23">
            <v>3965.78</v>
          </cell>
          <cell r="M23">
            <v>4123.4799999999996</v>
          </cell>
          <cell r="N23">
            <v>4311.05</v>
          </cell>
          <cell r="O23">
            <v>172.54300000000001</v>
          </cell>
          <cell r="P23">
            <v>178.691</v>
          </cell>
          <cell r="Q23">
            <v>185.98699999999999</v>
          </cell>
        </row>
        <row r="24">
          <cell r="A24" t="str">
            <v>Buckinghamshire</v>
          </cell>
          <cell r="B24">
            <v>825</v>
          </cell>
          <cell r="C24">
            <v>8476</v>
          </cell>
          <cell r="D24">
            <v>32639</v>
          </cell>
          <cell r="E24">
            <v>28754</v>
          </cell>
          <cell r="F24">
            <v>8859</v>
          </cell>
          <cell r="G24">
            <v>32287</v>
          </cell>
          <cell r="H24">
            <v>28447</v>
          </cell>
          <cell r="I24">
            <v>9013</v>
          </cell>
          <cell r="J24">
            <v>32057</v>
          </cell>
          <cell r="K24">
            <v>28379</v>
          </cell>
          <cell r="L24">
            <v>3898.99</v>
          </cell>
          <cell r="M24">
            <v>4042.49</v>
          </cell>
          <cell r="N24">
            <v>4215.68</v>
          </cell>
          <cell r="O24">
            <v>272.41899999999998</v>
          </cell>
          <cell r="P24">
            <v>281.32900000000001</v>
          </cell>
          <cell r="Q24">
            <v>292.77499999999998</v>
          </cell>
        </row>
        <row r="25">
          <cell r="A25" t="str">
            <v>Bury</v>
          </cell>
          <cell r="B25">
            <v>351</v>
          </cell>
          <cell r="C25">
            <v>3473</v>
          </cell>
          <cell r="D25">
            <v>12541</v>
          </cell>
          <cell r="E25">
            <v>11535</v>
          </cell>
          <cell r="F25">
            <v>3588</v>
          </cell>
          <cell r="G25">
            <v>12435</v>
          </cell>
          <cell r="H25">
            <v>11302</v>
          </cell>
          <cell r="I25">
            <v>3584</v>
          </cell>
          <cell r="J25">
            <v>12460</v>
          </cell>
          <cell r="K25">
            <v>11225</v>
          </cell>
          <cell r="L25">
            <v>3926.18</v>
          </cell>
          <cell r="M25">
            <v>4068.21</v>
          </cell>
          <cell r="N25">
            <v>4238.13</v>
          </cell>
          <cell r="O25">
            <v>108.16200000000001</v>
          </cell>
          <cell r="P25">
            <v>111.164</v>
          </cell>
          <cell r="Q25">
            <v>115.57</v>
          </cell>
        </row>
        <row r="26">
          <cell r="A26" t="str">
            <v>Calderdale</v>
          </cell>
          <cell r="B26">
            <v>381</v>
          </cell>
          <cell r="C26">
            <v>4056</v>
          </cell>
          <cell r="D26">
            <v>14668</v>
          </cell>
          <cell r="E26">
            <v>13300</v>
          </cell>
          <cell r="F26">
            <v>4234</v>
          </cell>
          <cell r="G26">
            <v>14613</v>
          </cell>
          <cell r="H26">
            <v>13111</v>
          </cell>
          <cell r="I26">
            <v>4229</v>
          </cell>
          <cell r="J26">
            <v>14702</v>
          </cell>
          <cell r="K26">
            <v>12960</v>
          </cell>
          <cell r="L26">
            <v>3912.16</v>
          </cell>
          <cell r="M26">
            <v>4053.42</v>
          </cell>
          <cell r="N26">
            <v>4222.25</v>
          </cell>
          <cell r="O26">
            <v>125.283</v>
          </cell>
          <cell r="P26">
            <v>129.53899999999999</v>
          </cell>
          <cell r="Q26">
            <v>134.65199999999999</v>
          </cell>
        </row>
        <row r="27">
          <cell r="A27" t="str">
            <v>Cambridgeshire</v>
          </cell>
          <cell r="B27">
            <v>873</v>
          </cell>
          <cell r="C27">
            <v>10190</v>
          </cell>
          <cell r="D27">
            <v>37081</v>
          </cell>
          <cell r="E27">
            <v>30751</v>
          </cell>
          <cell r="F27">
            <v>10535</v>
          </cell>
          <cell r="G27">
            <v>36915</v>
          </cell>
          <cell r="H27">
            <v>30647</v>
          </cell>
          <cell r="I27">
            <v>10759</v>
          </cell>
          <cell r="J27">
            <v>37019</v>
          </cell>
          <cell r="K27">
            <v>30706</v>
          </cell>
          <cell r="L27">
            <v>3787.15</v>
          </cell>
          <cell r="M27">
            <v>3925.87</v>
          </cell>
          <cell r="N27">
            <v>4092.86</v>
          </cell>
          <cell r="O27">
            <v>295.48099999999999</v>
          </cell>
          <cell r="P27">
            <v>306.59899999999999</v>
          </cell>
          <cell r="Q27">
            <v>321.22399999999999</v>
          </cell>
        </row>
        <row r="28">
          <cell r="A28" t="str">
            <v>Camden</v>
          </cell>
          <cell r="B28">
            <v>202</v>
          </cell>
          <cell r="C28">
            <v>3537</v>
          </cell>
          <cell r="D28">
            <v>9028</v>
          </cell>
          <cell r="E28">
            <v>7809</v>
          </cell>
          <cell r="F28">
            <v>3813</v>
          </cell>
          <cell r="G28">
            <v>9176</v>
          </cell>
          <cell r="H28">
            <v>7816</v>
          </cell>
          <cell r="I28">
            <v>4115</v>
          </cell>
          <cell r="J28">
            <v>9424</v>
          </cell>
          <cell r="K28">
            <v>7819</v>
          </cell>
          <cell r="L28">
            <v>6160.89</v>
          </cell>
          <cell r="M28">
            <v>6372.72</v>
          </cell>
          <cell r="N28">
            <v>6617.99</v>
          </cell>
          <cell r="O28">
            <v>125.52200000000001</v>
          </cell>
          <cell r="P28">
            <v>132.584</v>
          </cell>
          <cell r="Q28">
            <v>141.34700000000001</v>
          </cell>
        </row>
        <row r="29">
          <cell r="A29" t="str">
            <v>Cheshire</v>
          </cell>
          <cell r="B29">
            <v>875</v>
          </cell>
          <cell r="C29">
            <v>11720</v>
          </cell>
          <cell r="D29">
            <v>43918</v>
          </cell>
          <cell r="E29">
            <v>40933</v>
          </cell>
          <cell r="F29">
            <v>11972</v>
          </cell>
          <cell r="G29">
            <v>43083</v>
          </cell>
          <cell r="H29">
            <v>40146</v>
          </cell>
          <cell r="I29">
            <v>12033</v>
          </cell>
          <cell r="J29">
            <v>42760</v>
          </cell>
          <cell r="K29">
            <v>39494</v>
          </cell>
          <cell r="L29">
            <v>3880.42</v>
          </cell>
          <cell r="M29">
            <v>4021.24</v>
          </cell>
          <cell r="N29">
            <v>4189.92</v>
          </cell>
          <cell r="O29">
            <v>374.73599999999999</v>
          </cell>
          <cell r="P29">
            <v>382.82600000000002</v>
          </cell>
          <cell r="Q29">
            <v>395.05500000000001</v>
          </cell>
        </row>
        <row r="30">
          <cell r="A30" t="str">
            <v>City of London</v>
          </cell>
          <cell r="B30">
            <v>201</v>
          </cell>
          <cell r="C30">
            <v>79</v>
          </cell>
          <cell r="D30">
            <v>171</v>
          </cell>
          <cell r="E30">
            <v>3</v>
          </cell>
          <cell r="F30">
            <v>114</v>
          </cell>
          <cell r="G30">
            <v>166</v>
          </cell>
          <cell r="H30">
            <v>3</v>
          </cell>
          <cell r="I30">
            <v>143</v>
          </cell>
          <cell r="J30">
            <v>169</v>
          </cell>
          <cell r="K30">
            <v>3</v>
          </cell>
          <cell r="L30">
            <v>7362.03</v>
          </cell>
          <cell r="M30">
            <v>7603.38</v>
          </cell>
          <cell r="N30">
            <v>7870.84</v>
          </cell>
          <cell r="O30">
            <v>1.863</v>
          </cell>
          <cell r="P30">
            <v>2.1520000000000001</v>
          </cell>
          <cell r="Q30">
            <v>2.4790000000000001</v>
          </cell>
        </row>
        <row r="31">
          <cell r="A31" t="str">
            <v>Cornwall</v>
          </cell>
          <cell r="B31">
            <v>908</v>
          </cell>
          <cell r="C31">
            <v>8211</v>
          </cell>
          <cell r="D31">
            <v>32273</v>
          </cell>
          <cell r="E31">
            <v>29872</v>
          </cell>
          <cell r="F31">
            <v>8450</v>
          </cell>
          <cell r="G31">
            <v>31676</v>
          </cell>
          <cell r="H31">
            <v>29723</v>
          </cell>
          <cell r="I31">
            <v>8657</v>
          </cell>
          <cell r="J31">
            <v>31273</v>
          </cell>
          <cell r="K31">
            <v>29529</v>
          </cell>
          <cell r="L31">
            <v>3742.36</v>
          </cell>
          <cell r="M31">
            <v>3878.86</v>
          </cell>
          <cell r="N31">
            <v>4042.72</v>
          </cell>
          <cell r="O31">
            <v>263.29700000000003</v>
          </cell>
          <cell r="P31">
            <v>270.93400000000003</v>
          </cell>
          <cell r="Q31">
            <v>280.803</v>
          </cell>
        </row>
        <row r="32">
          <cell r="A32" t="str">
            <v>Coventry</v>
          </cell>
          <cell r="B32">
            <v>331</v>
          </cell>
          <cell r="C32">
            <v>5902</v>
          </cell>
          <cell r="D32">
            <v>21322</v>
          </cell>
          <cell r="E32">
            <v>18255</v>
          </cell>
          <cell r="F32">
            <v>6145</v>
          </cell>
          <cell r="G32">
            <v>21112</v>
          </cell>
          <cell r="H32">
            <v>18161</v>
          </cell>
          <cell r="I32">
            <v>6191</v>
          </cell>
          <cell r="J32">
            <v>21335</v>
          </cell>
          <cell r="K32">
            <v>17955</v>
          </cell>
          <cell r="L32">
            <v>4110.4399999999996</v>
          </cell>
          <cell r="M32">
            <v>4257.62</v>
          </cell>
          <cell r="N32">
            <v>4432.6400000000003</v>
          </cell>
          <cell r="O32">
            <v>186.93899999999999</v>
          </cell>
          <cell r="P32">
            <v>193.37299999999999</v>
          </cell>
          <cell r="Q32">
            <v>201.601</v>
          </cell>
        </row>
        <row r="33">
          <cell r="A33" t="str">
            <v>Croydon</v>
          </cell>
          <cell r="B33">
            <v>306</v>
          </cell>
          <cell r="C33">
            <v>6888</v>
          </cell>
          <cell r="D33">
            <v>23373</v>
          </cell>
          <cell r="E33">
            <v>17535</v>
          </cell>
          <cell r="F33">
            <v>7091</v>
          </cell>
          <cell r="G33">
            <v>23229</v>
          </cell>
          <cell r="H33">
            <v>17376</v>
          </cell>
          <cell r="I33">
            <v>7066</v>
          </cell>
          <cell r="J33">
            <v>23237</v>
          </cell>
          <cell r="K33">
            <v>17303</v>
          </cell>
          <cell r="L33">
            <v>4266.71</v>
          </cell>
          <cell r="M33">
            <v>4432.0200000000004</v>
          </cell>
          <cell r="N33">
            <v>4627.0600000000004</v>
          </cell>
          <cell r="O33">
            <v>203.93199999999999</v>
          </cell>
          <cell r="P33">
            <v>211.39</v>
          </cell>
          <cell r="Q33">
            <v>220.27600000000001</v>
          </cell>
        </row>
        <row r="34">
          <cell r="A34" t="str">
            <v>Cumbria</v>
          </cell>
          <cell r="B34">
            <v>909</v>
          </cell>
          <cell r="C34">
            <v>8020</v>
          </cell>
          <cell r="D34">
            <v>30924</v>
          </cell>
          <cell r="E34">
            <v>30600</v>
          </cell>
          <cell r="F34">
            <v>8275</v>
          </cell>
          <cell r="G34">
            <v>30213</v>
          </cell>
          <cell r="H34">
            <v>29940</v>
          </cell>
          <cell r="I34">
            <v>8225</v>
          </cell>
          <cell r="J34">
            <v>30078</v>
          </cell>
          <cell r="K34">
            <v>29304</v>
          </cell>
          <cell r="L34">
            <v>3830.76</v>
          </cell>
          <cell r="M34">
            <v>3969.83</v>
          </cell>
          <cell r="N34">
            <v>4136.5</v>
          </cell>
          <cell r="O34">
            <v>266.40600000000001</v>
          </cell>
          <cell r="P34">
            <v>271.73400000000004</v>
          </cell>
          <cell r="Q34">
            <v>279.65600000000001</v>
          </cell>
        </row>
        <row r="35">
          <cell r="A35" t="str">
            <v>Darlington</v>
          </cell>
          <cell r="B35">
            <v>841</v>
          </cell>
          <cell r="C35">
            <v>1982</v>
          </cell>
          <cell r="D35">
            <v>6873</v>
          </cell>
          <cell r="E35">
            <v>5489</v>
          </cell>
          <cell r="F35">
            <v>1989</v>
          </cell>
          <cell r="G35">
            <v>6905</v>
          </cell>
          <cell r="H35">
            <v>5345</v>
          </cell>
          <cell r="I35">
            <v>1968</v>
          </cell>
          <cell r="J35">
            <v>6999</v>
          </cell>
          <cell r="K35">
            <v>5208</v>
          </cell>
          <cell r="L35">
            <v>3943.86</v>
          </cell>
          <cell r="M35">
            <v>4085.61</v>
          </cell>
          <cell r="N35">
            <v>4254.63</v>
          </cell>
          <cell r="O35">
            <v>56.570999999999998</v>
          </cell>
          <cell r="P35">
            <v>58.174999999999997</v>
          </cell>
          <cell r="Q35">
            <v>60.308999999999997</v>
          </cell>
        </row>
        <row r="36">
          <cell r="A36" t="str">
            <v>Derby</v>
          </cell>
          <cell r="B36">
            <v>831</v>
          </cell>
          <cell r="C36">
            <v>4742</v>
          </cell>
          <cell r="D36">
            <v>16987</v>
          </cell>
          <cell r="E36">
            <v>14584</v>
          </cell>
          <cell r="F36">
            <v>4974</v>
          </cell>
          <cell r="G36">
            <v>16832</v>
          </cell>
          <cell r="H36">
            <v>14428</v>
          </cell>
          <cell r="I36">
            <v>4979</v>
          </cell>
          <cell r="J36">
            <v>16952</v>
          </cell>
          <cell r="K36">
            <v>14347</v>
          </cell>
          <cell r="L36">
            <v>3977.6</v>
          </cell>
          <cell r="M36">
            <v>4120.41</v>
          </cell>
          <cell r="N36">
            <v>4290.53</v>
          </cell>
          <cell r="O36">
            <v>144.43899999999999</v>
          </cell>
          <cell r="P36">
            <v>149.29900000000001</v>
          </cell>
          <cell r="Q36">
            <v>155.65199999999999</v>
          </cell>
        </row>
        <row r="37">
          <cell r="A37" t="str">
            <v>Derbyshire</v>
          </cell>
          <cell r="B37">
            <v>830</v>
          </cell>
          <cell r="C37">
            <v>12622</v>
          </cell>
          <cell r="D37">
            <v>48827</v>
          </cell>
          <cell r="E37">
            <v>45117</v>
          </cell>
          <cell r="F37">
            <v>12946</v>
          </cell>
          <cell r="G37">
            <v>47938</v>
          </cell>
          <cell r="H37">
            <v>44242</v>
          </cell>
          <cell r="I37">
            <v>13060</v>
          </cell>
          <cell r="J37">
            <v>47318</v>
          </cell>
          <cell r="K37">
            <v>43699</v>
          </cell>
          <cell r="L37">
            <v>3825.11</v>
          </cell>
          <cell r="M37">
            <v>3963.94</v>
          </cell>
          <cell r="N37">
            <v>4130.22</v>
          </cell>
          <cell r="O37">
            <v>407.62700000000001</v>
          </cell>
          <cell r="P37">
            <v>416.71300000000002</v>
          </cell>
          <cell r="Q37">
            <v>429.86099999999999</v>
          </cell>
        </row>
        <row r="38">
          <cell r="A38" t="str">
            <v>Devon</v>
          </cell>
          <cell r="B38">
            <v>878</v>
          </cell>
          <cell r="C38">
            <v>11204</v>
          </cell>
          <cell r="D38">
            <v>43994</v>
          </cell>
          <cell r="E38">
            <v>38808</v>
          </cell>
          <cell r="F38">
            <v>11510</v>
          </cell>
          <cell r="G38">
            <v>43419</v>
          </cell>
          <cell r="H38">
            <v>38827</v>
          </cell>
          <cell r="I38">
            <v>11732</v>
          </cell>
          <cell r="J38">
            <v>43398</v>
          </cell>
          <cell r="K38">
            <v>38465</v>
          </cell>
          <cell r="L38">
            <v>3707.09</v>
          </cell>
          <cell r="M38">
            <v>3842.51</v>
          </cell>
          <cell r="N38">
            <v>4005.27</v>
          </cell>
          <cell r="O38">
            <v>348.48899999999998</v>
          </cell>
          <cell r="P38">
            <v>360.25799999999998</v>
          </cell>
          <cell r="Q38">
            <v>374.87299999999999</v>
          </cell>
        </row>
        <row r="39">
          <cell r="A39" t="str">
            <v>Doncaster</v>
          </cell>
          <cell r="B39">
            <v>371</v>
          </cell>
          <cell r="C39">
            <v>5290</v>
          </cell>
          <cell r="D39">
            <v>20210</v>
          </cell>
          <cell r="E39">
            <v>17511</v>
          </cell>
          <cell r="F39">
            <v>5427</v>
          </cell>
          <cell r="G39">
            <v>19810</v>
          </cell>
          <cell r="H39">
            <v>17125</v>
          </cell>
          <cell r="I39">
            <v>5422</v>
          </cell>
          <cell r="J39">
            <v>19690</v>
          </cell>
          <cell r="K39">
            <v>16728</v>
          </cell>
          <cell r="L39">
            <v>3940.93</v>
          </cell>
          <cell r="M39">
            <v>4082.96</v>
          </cell>
          <cell r="N39">
            <v>4252.45</v>
          </cell>
          <cell r="O39">
            <v>169.50299999999999</v>
          </cell>
          <cell r="P39">
            <v>172.96199999999999</v>
          </cell>
          <cell r="Q39">
            <v>177.923</v>
          </cell>
        </row>
        <row r="40">
          <cell r="A40" t="str">
            <v>Dorset</v>
          </cell>
          <cell r="B40">
            <v>835</v>
          </cell>
          <cell r="C40">
            <v>6128</v>
          </cell>
          <cell r="D40">
            <v>23936</v>
          </cell>
          <cell r="E40">
            <v>23114</v>
          </cell>
          <cell r="F40">
            <v>6151</v>
          </cell>
          <cell r="G40">
            <v>23750</v>
          </cell>
          <cell r="H40">
            <v>23047</v>
          </cell>
          <cell r="I40">
            <v>6178</v>
          </cell>
          <cell r="J40">
            <v>23544</v>
          </cell>
          <cell r="K40">
            <v>23156</v>
          </cell>
          <cell r="L40">
            <v>3799.26</v>
          </cell>
          <cell r="M40">
            <v>3937.57</v>
          </cell>
          <cell r="N40">
            <v>4103.59</v>
          </cell>
          <cell r="O40">
            <v>202.03700000000001</v>
          </cell>
          <cell r="P40">
            <v>208.48599999999999</v>
          </cell>
          <cell r="Q40">
            <v>216.99</v>
          </cell>
        </row>
        <row r="41">
          <cell r="A41" t="str">
            <v>Dudley</v>
          </cell>
          <cell r="B41">
            <v>332</v>
          </cell>
          <cell r="C41">
            <v>5811</v>
          </cell>
          <cell r="D41">
            <v>21851</v>
          </cell>
          <cell r="E41">
            <v>20403</v>
          </cell>
          <cell r="F41">
            <v>5972</v>
          </cell>
          <cell r="G41">
            <v>21560</v>
          </cell>
          <cell r="H41">
            <v>20011</v>
          </cell>
          <cell r="I41">
            <v>5990</v>
          </cell>
          <cell r="J41">
            <v>21572</v>
          </cell>
          <cell r="K41">
            <v>19700</v>
          </cell>
          <cell r="L41">
            <v>3949.4</v>
          </cell>
          <cell r="M41">
            <v>4092.23</v>
          </cell>
          <cell r="N41">
            <v>4263.01</v>
          </cell>
          <cell r="O41">
            <v>189.828</v>
          </cell>
          <cell r="P41">
            <v>194.55699999999999</v>
          </cell>
          <cell r="Q41">
            <v>201.47800000000001</v>
          </cell>
        </row>
        <row r="42">
          <cell r="A42" t="str">
            <v>Durham</v>
          </cell>
          <cell r="B42">
            <v>840</v>
          </cell>
          <cell r="C42">
            <v>8478</v>
          </cell>
          <cell r="D42">
            <v>31878</v>
          </cell>
          <cell r="E42">
            <v>28820</v>
          </cell>
          <cell r="F42">
            <v>8731</v>
          </cell>
          <cell r="G42">
            <v>31316</v>
          </cell>
          <cell r="H42">
            <v>28113</v>
          </cell>
          <cell r="I42">
            <v>8680</v>
          </cell>
          <cell r="J42">
            <v>31239</v>
          </cell>
          <cell r="K42">
            <v>27743</v>
          </cell>
          <cell r="L42">
            <v>3981.55</v>
          </cell>
          <cell r="M42">
            <v>4124.76</v>
          </cell>
          <cell r="N42">
            <v>4295.54</v>
          </cell>
          <cell r="O42">
            <v>275.428</v>
          </cell>
          <cell r="P42">
            <v>281.14400000000001</v>
          </cell>
          <cell r="Q42">
            <v>290.64499999999998</v>
          </cell>
        </row>
        <row r="43">
          <cell r="A43" t="str">
            <v>Ealing</v>
          </cell>
          <cell r="B43">
            <v>307</v>
          </cell>
          <cell r="C43">
            <v>6134</v>
          </cell>
          <cell r="D43">
            <v>20405</v>
          </cell>
          <cell r="E43">
            <v>13921</v>
          </cell>
          <cell r="F43">
            <v>6269</v>
          </cell>
          <cell r="G43">
            <v>20764</v>
          </cell>
          <cell r="H43">
            <v>14067</v>
          </cell>
          <cell r="I43">
            <v>6302</v>
          </cell>
          <cell r="J43">
            <v>21155</v>
          </cell>
          <cell r="K43">
            <v>14183</v>
          </cell>
          <cell r="L43">
            <v>4832.16</v>
          </cell>
          <cell r="M43">
            <v>5006.8900000000003</v>
          </cell>
          <cell r="N43">
            <v>5213</v>
          </cell>
          <cell r="O43">
            <v>195.50899999999999</v>
          </cell>
          <cell r="P43">
            <v>205.78299999999999</v>
          </cell>
          <cell r="Q43">
            <v>217.06899999999999</v>
          </cell>
        </row>
        <row r="44">
          <cell r="A44" t="str">
            <v>East Riding of Yorkshire</v>
          </cell>
          <cell r="B44">
            <v>811</v>
          </cell>
          <cell r="C44">
            <v>5330</v>
          </cell>
          <cell r="D44">
            <v>21176</v>
          </cell>
          <cell r="E44">
            <v>20331</v>
          </cell>
          <cell r="F44">
            <v>5548</v>
          </cell>
          <cell r="G44">
            <v>20865</v>
          </cell>
          <cell r="H44">
            <v>20085</v>
          </cell>
          <cell r="I44">
            <v>5572</v>
          </cell>
          <cell r="J44">
            <v>20704</v>
          </cell>
          <cell r="K44">
            <v>19942</v>
          </cell>
          <cell r="L44">
            <v>3715.47</v>
          </cell>
          <cell r="M44">
            <v>3851.25</v>
          </cell>
          <cell r="N44">
            <v>4014.55</v>
          </cell>
          <cell r="O44">
            <v>174.02099999999999</v>
          </cell>
          <cell r="P44">
            <v>179.07499999999999</v>
          </cell>
          <cell r="Q44">
            <v>185.54400000000001</v>
          </cell>
        </row>
        <row r="45">
          <cell r="A45" t="str">
            <v>East Sussex</v>
          </cell>
          <cell r="B45">
            <v>845</v>
          </cell>
          <cell r="C45">
            <v>7340</v>
          </cell>
          <cell r="D45">
            <v>30464</v>
          </cell>
          <cell r="E45">
            <v>26889</v>
          </cell>
          <cell r="F45">
            <v>7662</v>
          </cell>
          <cell r="G45">
            <v>30007</v>
          </cell>
          <cell r="H45">
            <v>26635</v>
          </cell>
          <cell r="I45">
            <v>7901</v>
          </cell>
          <cell r="J45">
            <v>29650</v>
          </cell>
          <cell r="K45">
            <v>26631</v>
          </cell>
          <cell r="L45">
            <v>3996.51</v>
          </cell>
          <cell r="M45">
            <v>4140.83</v>
          </cell>
          <cell r="N45">
            <v>4313.08</v>
          </cell>
          <cell r="O45">
            <v>258.54599999999999</v>
          </cell>
          <cell r="P45">
            <v>266.27199999999999</v>
          </cell>
          <cell r="Q45">
            <v>276.822</v>
          </cell>
        </row>
        <row r="46">
          <cell r="A46" t="str">
            <v>Enfield</v>
          </cell>
          <cell r="B46">
            <v>308</v>
          </cell>
          <cell r="C46">
            <v>6344</v>
          </cell>
          <cell r="D46">
            <v>22258</v>
          </cell>
          <cell r="E46">
            <v>19091</v>
          </cell>
          <cell r="F46">
            <v>6435</v>
          </cell>
          <cell r="G46">
            <v>22572</v>
          </cell>
          <cell r="H46">
            <v>19154</v>
          </cell>
          <cell r="I46">
            <v>6447</v>
          </cell>
          <cell r="J46">
            <v>23012</v>
          </cell>
          <cell r="K46">
            <v>19295</v>
          </cell>
          <cell r="L46">
            <v>4437.41</v>
          </cell>
          <cell r="M46">
            <v>4596.1099999999997</v>
          </cell>
          <cell r="N46">
            <v>4784.84</v>
          </cell>
          <cell r="O46">
            <v>211.63300000000001</v>
          </cell>
          <cell r="P46">
            <v>221.35300000000001</v>
          </cell>
          <cell r="Q46">
            <v>233.28</v>
          </cell>
        </row>
        <row r="47">
          <cell r="A47" t="str">
            <v>Essex</v>
          </cell>
          <cell r="B47">
            <v>881</v>
          </cell>
          <cell r="C47">
            <v>23186</v>
          </cell>
          <cell r="D47">
            <v>89035</v>
          </cell>
          <cell r="E47">
            <v>81879</v>
          </cell>
          <cell r="F47">
            <v>23987</v>
          </cell>
          <cell r="G47">
            <v>87928</v>
          </cell>
          <cell r="H47">
            <v>80982</v>
          </cell>
          <cell r="I47">
            <v>24223</v>
          </cell>
          <cell r="J47">
            <v>87609</v>
          </cell>
          <cell r="K47">
            <v>80336</v>
          </cell>
          <cell r="L47">
            <v>3924.08</v>
          </cell>
          <cell r="M47">
            <v>4066.74</v>
          </cell>
          <cell r="N47">
            <v>4237.8</v>
          </cell>
          <cell r="O47">
            <v>761.66399999999999</v>
          </cell>
          <cell r="P47">
            <v>784.46199999999999</v>
          </cell>
          <cell r="Q47">
            <v>814.37</v>
          </cell>
        </row>
        <row r="48">
          <cell r="A48" t="str">
            <v>Gateshead</v>
          </cell>
          <cell r="B48">
            <v>390</v>
          </cell>
          <cell r="C48">
            <v>3235</v>
          </cell>
          <cell r="D48">
            <v>12138</v>
          </cell>
          <cell r="E48">
            <v>10354</v>
          </cell>
          <cell r="F48">
            <v>3295</v>
          </cell>
          <cell r="G48">
            <v>11837</v>
          </cell>
          <cell r="H48">
            <v>10201</v>
          </cell>
          <cell r="I48">
            <v>3333</v>
          </cell>
          <cell r="J48">
            <v>11634</v>
          </cell>
          <cell r="K48">
            <v>10062</v>
          </cell>
          <cell r="L48">
            <v>3985.81</v>
          </cell>
          <cell r="M48">
            <v>4129.08</v>
          </cell>
          <cell r="N48">
            <v>4299.6899999999996</v>
          </cell>
          <cell r="O48">
            <v>102.54300000000001</v>
          </cell>
          <cell r="P48">
            <v>104.602</v>
          </cell>
          <cell r="Q48">
            <v>107.617</v>
          </cell>
        </row>
        <row r="49">
          <cell r="A49" t="str">
            <v>Gloucestershire</v>
          </cell>
          <cell r="B49">
            <v>916</v>
          </cell>
          <cell r="C49">
            <v>9804</v>
          </cell>
          <cell r="D49">
            <v>36606</v>
          </cell>
          <cell r="E49">
            <v>35195</v>
          </cell>
          <cell r="F49">
            <v>10036</v>
          </cell>
          <cell r="G49">
            <v>36000</v>
          </cell>
          <cell r="H49">
            <v>34951</v>
          </cell>
          <cell r="I49">
            <v>10028</v>
          </cell>
          <cell r="J49">
            <v>35733</v>
          </cell>
          <cell r="K49">
            <v>34611</v>
          </cell>
          <cell r="L49">
            <v>3743.69</v>
          </cell>
          <cell r="M49">
            <v>3880.69</v>
          </cell>
          <cell r="N49">
            <v>4045.62</v>
          </cell>
          <cell r="O49">
            <v>305.50400000000002</v>
          </cell>
          <cell r="P49">
            <v>314.28500000000003</v>
          </cell>
          <cell r="Q49">
            <v>325.15499999999997</v>
          </cell>
        </row>
        <row r="50">
          <cell r="A50" t="str">
            <v>Greenwich</v>
          </cell>
          <cell r="B50">
            <v>203</v>
          </cell>
          <cell r="C50">
            <v>4992</v>
          </cell>
          <cell r="D50">
            <v>16222</v>
          </cell>
          <cell r="E50">
            <v>11754</v>
          </cell>
          <cell r="F50">
            <v>5159</v>
          </cell>
          <cell r="G50">
            <v>16268</v>
          </cell>
          <cell r="H50">
            <v>11641</v>
          </cell>
          <cell r="I50">
            <v>5248</v>
          </cell>
          <cell r="J50">
            <v>16435</v>
          </cell>
          <cell r="K50">
            <v>11611</v>
          </cell>
          <cell r="L50">
            <v>5360.86</v>
          </cell>
          <cell r="M50">
            <v>5576.31</v>
          </cell>
          <cell r="N50">
            <v>5826.65</v>
          </cell>
          <cell r="O50">
            <v>176.73699999999999</v>
          </cell>
          <cell r="P50">
            <v>184.39699999999999</v>
          </cell>
          <cell r="Q50">
            <v>193.99199999999999</v>
          </cell>
        </row>
        <row r="51">
          <cell r="A51" t="str">
            <v>Hackney</v>
          </cell>
          <cell r="B51">
            <v>204</v>
          </cell>
          <cell r="C51">
            <v>5157</v>
          </cell>
          <cell r="D51">
            <v>13722</v>
          </cell>
          <cell r="E51">
            <v>6656</v>
          </cell>
          <cell r="F51">
            <v>5219</v>
          </cell>
          <cell r="G51">
            <v>13941</v>
          </cell>
          <cell r="H51">
            <v>6863</v>
          </cell>
          <cell r="I51">
            <v>5220</v>
          </cell>
          <cell r="J51">
            <v>14202</v>
          </cell>
          <cell r="K51">
            <v>6914</v>
          </cell>
          <cell r="L51">
            <v>6169.97</v>
          </cell>
          <cell r="M51">
            <v>6408.88</v>
          </cell>
          <cell r="N51">
            <v>6681.98</v>
          </cell>
          <cell r="O51">
            <v>157.55000000000001</v>
          </cell>
          <cell r="P51">
            <v>166.77799999999999</v>
          </cell>
          <cell r="Q51">
            <v>175.977</v>
          </cell>
        </row>
        <row r="52">
          <cell r="A52" t="str">
            <v>Halton</v>
          </cell>
          <cell r="B52">
            <v>876</v>
          </cell>
          <cell r="C52">
            <v>2294</v>
          </cell>
          <cell r="D52">
            <v>8516</v>
          </cell>
          <cell r="E52">
            <v>7658</v>
          </cell>
          <cell r="F52">
            <v>2390</v>
          </cell>
          <cell r="G52">
            <v>8468</v>
          </cell>
          <cell r="H52">
            <v>7416</v>
          </cell>
          <cell r="I52">
            <v>2405</v>
          </cell>
          <cell r="J52">
            <v>8483</v>
          </cell>
          <cell r="K52">
            <v>7276</v>
          </cell>
          <cell r="L52">
            <v>4225.6499999999996</v>
          </cell>
          <cell r="M52">
            <v>4376.32</v>
          </cell>
          <cell r="N52">
            <v>4555.01</v>
          </cell>
          <cell r="O52">
            <v>78.039000000000001</v>
          </cell>
          <cell r="P52">
            <v>79.972999999999999</v>
          </cell>
          <cell r="Q52">
            <v>82.736999999999995</v>
          </cell>
        </row>
        <row r="53">
          <cell r="A53" t="str">
            <v>Hammersmith and Fulham</v>
          </cell>
          <cell r="B53">
            <v>205</v>
          </cell>
          <cell r="C53">
            <v>2849</v>
          </cell>
          <cell r="D53">
            <v>7310</v>
          </cell>
          <cell r="E53">
            <v>5050</v>
          </cell>
          <cell r="F53">
            <v>3007</v>
          </cell>
          <cell r="G53">
            <v>7234</v>
          </cell>
          <cell r="H53">
            <v>5020</v>
          </cell>
          <cell r="I53">
            <v>3157</v>
          </cell>
          <cell r="J53">
            <v>7300</v>
          </cell>
          <cell r="K53">
            <v>4965</v>
          </cell>
          <cell r="L53">
            <v>5634.59</v>
          </cell>
          <cell r="M53">
            <v>5830.6</v>
          </cell>
          <cell r="N53">
            <v>6059.25</v>
          </cell>
          <cell r="O53">
            <v>85.695999999999998</v>
          </cell>
          <cell r="P53">
            <v>88.980999999999995</v>
          </cell>
          <cell r="Q53">
            <v>93.445999999999998</v>
          </cell>
        </row>
        <row r="54">
          <cell r="A54" t="str">
            <v>Hampshire</v>
          </cell>
          <cell r="B54">
            <v>850</v>
          </cell>
          <cell r="C54">
            <v>22000</v>
          </cell>
          <cell r="D54">
            <v>82329</v>
          </cell>
          <cell r="E54">
            <v>71492</v>
          </cell>
          <cell r="F54">
            <v>22581</v>
          </cell>
          <cell r="G54">
            <v>81279</v>
          </cell>
          <cell r="H54">
            <v>70956</v>
          </cell>
          <cell r="I54">
            <v>22732</v>
          </cell>
          <cell r="J54">
            <v>80896</v>
          </cell>
          <cell r="K54">
            <v>70421</v>
          </cell>
          <cell r="L54">
            <v>3823.78</v>
          </cell>
          <cell r="M54">
            <v>3963.63</v>
          </cell>
          <cell r="N54">
            <v>4131.8900000000003</v>
          </cell>
          <cell r="O54">
            <v>672.30100000000004</v>
          </cell>
          <cell r="P54">
            <v>692.90599999999995</v>
          </cell>
          <cell r="Q54">
            <v>719.15099999999995</v>
          </cell>
        </row>
        <row r="55">
          <cell r="A55" t="str">
            <v>Haringey</v>
          </cell>
          <cell r="B55">
            <v>309</v>
          </cell>
          <cell r="C55">
            <v>5173</v>
          </cell>
          <cell r="D55">
            <v>17022</v>
          </cell>
          <cell r="E55">
            <v>10845</v>
          </cell>
          <cell r="F55">
            <v>5268</v>
          </cell>
          <cell r="G55">
            <v>17391</v>
          </cell>
          <cell r="H55">
            <v>10931</v>
          </cell>
          <cell r="I55">
            <v>5292</v>
          </cell>
          <cell r="J55">
            <v>17856</v>
          </cell>
          <cell r="K55">
            <v>10945</v>
          </cell>
          <cell r="L55">
            <v>4986.83</v>
          </cell>
          <cell r="M55">
            <v>5160.66</v>
          </cell>
          <cell r="N55">
            <v>5364.29</v>
          </cell>
          <cell r="O55">
            <v>164.76499999999999</v>
          </cell>
          <cell r="P55">
            <v>173.34700000000001</v>
          </cell>
          <cell r="Q55">
            <v>182.88499999999999</v>
          </cell>
        </row>
        <row r="56">
          <cell r="A56" t="str">
            <v>Harrow</v>
          </cell>
          <cell r="B56">
            <v>310</v>
          </cell>
          <cell r="C56">
            <v>4299</v>
          </cell>
          <cell r="D56">
            <v>14709</v>
          </cell>
          <cell r="E56">
            <v>11062</v>
          </cell>
          <cell r="F56">
            <v>4410</v>
          </cell>
          <cell r="G56">
            <v>14949</v>
          </cell>
          <cell r="H56">
            <v>11114</v>
          </cell>
          <cell r="I56">
            <v>4403</v>
          </cell>
          <cell r="J56">
            <v>15425</v>
          </cell>
          <cell r="K56">
            <v>11133</v>
          </cell>
          <cell r="L56">
            <v>4506.68</v>
          </cell>
          <cell r="M56">
            <v>4668.79</v>
          </cell>
          <cell r="N56">
            <v>4862.29</v>
          </cell>
          <cell r="O56">
            <v>135.51599999999999</v>
          </cell>
          <cell r="P56">
            <v>142.27199999999999</v>
          </cell>
          <cell r="Q56">
            <v>150.541</v>
          </cell>
        </row>
        <row r="57">
          <cell r="A57" t="str">
            <v>Hartlepool</v>
          </cell>
          <cell r="B57">
            <v>805</v>
          </cell>
          <cell r="C57">
            <v>1787</v>
          </cell>
          <cell r="D57">
            <v>6566</v>
          </cell>
          <cell r="E57">
            <v>6272</v>
          </cell>
          <cell r="F57">
            <v>1854</v>
          </cell>
          <cell r="G57">
            <v>6429</v>
          </cell>
          <cell r="H57">
            <v>6147</v>
          </cell>
          <cell r="I57">
            <v>1882</v>
          </cell>
          <cell r="J57">
            <v>6382</v>
          </cell>
          <cell r="K57">
            <v>6019</v>
          </cell>
          <cell r="L57">
            <v>4028.78</v>
          </cell>
          <cell r="M57">
            <v>4173.3500000000004</v>
          </cell>
          <cell r="N57">
            <v>4345.33</v>
          </cell>
          <cell r="O57">
            <v>58.920999999999999</v>
          </cell>
          <cell r="P57">
            <v>60.220999999999997</v>
          </cell>
          <cell r="Q57">
            <v>62.064</v>
          </cell>
        </row>
        <row r="58">
          <cell r="A58" t="str">
            <v>Havering</v>
          </cell>
          <cell r="B58">
            <v>311</v>
          </cell>
          <cell r="C58">
            <v>4077</v>
          </cell>
          <cell r="D58">
            <v>15826</v>
          </cell>
          <cell r="E58">
            <v>15673</v>
          </cell>
          <cell r="F58">
            <v>4190</v>
          </cell>
          <cell r="G58">
            <v>15622</v>
          </cell>
          <cell r="H58">
            <v>15593</v>
          </cell>
          <cell r="I58">
            <v>4258</v>
          </cell>
          <cell r="J58">
            <v>15539</v>
          </cell>
          <cell r="K58">
            <v>15433</v>
          </cell>
          <cell r="L58">
            <v>4136.8100000000004</v>
          </cell>
          <cell r="M58">
            <v>4287.32</v>
          </cell>
          <cell r="N58">
            <v>4467.82</v>
          </cell>
          <cell r="O58">
            <v>147.17099999999999</v>
          </cell>
          <cell r="P58">
            <v>151.79300000000001</v>
          </cell>
          <cell r="Q58">
            <v>157.40100000000001</v>
          </cell>
        </row>
        <row r="59">
          <cell r="A59" t="str">
            <v>Herefordshire</v>
          </cell>
          <cell r="B59">
            <v>884</v>
          </cell>
          <cell r="C59">
            <v>2706</v>
          </cell>
          <cell r="D59">
            <v>10514</v>
          </cell>
          <cell r="E59">
            <v>9697</v>
          </cell>
          <cell r="F59">
            <v>2785</v>
          </cell>
          <cell r="G59">
            <v>10286</v>
          </cell>
          <cell r="H59">
            <v>9452</v>
          </cell>
          <cell r="I59">
            <v>2755</v>
          </cell>
          <cell r="J59">
            <v>10116</v>
          </cell>
          <cell r="K59">
            <v>9362</v>
          </cell>
          <cell r="L59">
            <v>3686.51</v>
          </cell>
          <cell r="M59">
            <v>3830.4</v>
          </cell>
          <cell r="N59">
            <v>4002.11</v>
          </cell>
          <cell r="O59">
            <v>84.483999999999995</v>
          </cell>
          <cell r="P59">
            <v>86.272000000000006</v>
          </cell>
          <cell r="Q59">
            <v>88.978999999999999</v>
          </cell>
        </row>
        <row r="60">
          <cell r="A60" t="str">
            <v>Hertfordshire</v>
          </cell>
          <cell r="B60">
            <v>919</v>
          </cell>
          <cell r="C60">
            <v>20333</v>
          </cell>
          <cell r="D60">
            <v>72981</v>
          </cell>
          <cell r="E60">
            <v>66415</v>
          </cell>
          <cell r="F60">
            <v>21084</v>
          </cell>
          <cell r="G60">
            <v>72469</v>
          </cell>
          <cell r="H60">
            <v>65747</v>
          </cell>
          <cell r="I60">
            <v>21500</v>
          </cell>
          <cell r="J60">
            <v>72411</v>
          </cell>
          <cell r="K60">
            <v>65377</v>
          </cell>
          <cell r="L60">
            <v>3895.74</v>
          </cell>
          <cell r="M60">
            <v>4038.96</v>
          </cell>
          <cell r="N60">
            <v>4211.6899999999996</v>
          </cell>
          <cell r="O60">
            <v>622.26300000000003</v>
          </cell>
          <cell r="P60">
            <v>643.40599999999995</v>
          </cell>
          <cell r="Q60">
            <v>670.87199999999996</v>
          </cell>
        </row>
        <row r="61">
          <cell r="A61" t="str">
            <v>Hillingdon</v>
          </cell>
          <cell r="B61">
            <v>312</v>
          </cell>
          <cell r="C61">
            <v>5291</v>
          </cell>
          <cell r="D61">
            <v>18514</v>
          </cell>
          <cell r="E61">
            <v>14266</v>
          </cell>
          <cell r="F61">
            <v>5454</v>
          </cell>
          <cell r="G61">
            <v>18659</v>
          </cell>
          <cell r="H61">
            <v>14139</v>
          </cell>
          <cell r="I61">
            <v>5482</v>
          </cell>
          <cell r="J61">
            <v>18825</v>
          </cell>
          <cell r="K61">
            <v>14301</v>
          </cell>
          <cell r="L61">
            <v>4361.3999999999996</v>
          </cell>
          <cell r="M61">
            <v>4519.38</v>
          </cell>
          <cell r="N61">
            <v>4708.57</v>
          </cell>
          <cell r="O61">
            <v>166.04300000000001</v>
          </cell>
          <cell r="P61">
            <v>172.875</v>
          </cell>
          <cell r="Q61">
            <v>181.78800000000001</v>
          </cell>
        </row>
        <row r="62">
          <cell r="A62" t="str">
            <v>Hounslow</v>
          </cell>
          <cell r="B62">
            <v>313</v>
          </cell>
          <cell r="C62">
            <v>4484</v>
          </cell>
          <cell r="D62">
            <v>14876</v>
          </cell>
          <cell r="E62">
            <v>13696</v>
          </cell>
          <cell r="F62">
            <v>4572</v>
          </cell>
          <cell r="G62">
            <v>14977</v>
          </cell>
          <cell r="H62">
            <v>13809</v>
          </cell>
          <cell r="I62">
            <v>4492</v>
          </cell>
          <cell r="J62">
            <v>15395</v>
          </cell>
          <cell r="K62">
            <v>13821</v>
          </cell>
          <cell r="L62">
            <v>4651.17</v>
          </cell>
          <cell r="M62">
            <v>4821.79</v>
          </cell>
          <cell r="N62">
            <v>5024.34</v>
          </cell>
          <cell r="O62">
            <v>153.749</v>
          </cell>
          <cell r="P62">
            <v>160.845</v>
          </cell>
          <cell r="Q62">
            <v>169.36</v>
          </cell>
        </row>
        <row r="63">
          <cell r="A63" t="str">
            <v>Isle of Wight</v>
          </cell>
          <cell r="B63">
            <v>921</v>
          </cell>
          <cell r="C63">
            <v>2099</v>
          </cell>
          <cell r="D63">
            <v>8253</v>
          </cell>
          <cell r="E63">
            <v>7818</v>
          </cell>
          <cell r="F63">
            <v>2179</v>
          </cell>
          <cell r="G63">
            <v>8054</v>
          </cell>
          <cell r="H63">
            <v>7799</v>
          </cell>
          <cell r="I63">
            <v>2201</v>
          </cell>
          <cell r="J63">
            <v>7996</v>
          </cell>
          <cell r="K63">
            <v>7745</v>
          </cell>
          <cell r="L63">
            <v>4050.83</v>
          </cell>
          <cell r="M63">
            <v>4197.54</v>
          </cell>
          <cell r="N63">
            <v>4373.07</v>
          </cell>
          <cell r="O63">
            <v>73.603999999999999</v>
          </cell>
          <cell r="P63">
            <v>75.69</v>
          </cell>
          <cell r="Q63">
            <v>78.462000000000003</v>
          </cell>
        </row>
        <row r="64">
          <cell r="A64" t="str">
            <v>Islington</v>
          </cell>
          <cell r="B64">
            <v>206</v>
          </cell>
          <cell r="C64">
            <v>3383</v>
          </cell>
          <cell r="D64">
            <v>10774</v>
          </cell>
          <cell r="E64">
            <v>7858</v>
          </cell>
          <cell r="F64">
            <v>3514</v>
          </cell>
          <cell r="G64">
            <v>10706</v>
          </cell>
          <cell r="H64">
            <v>7782</v>
          </cell>
          <cell r="I64">
            <v>3681</v>
          </cell>
          <cell r="J64">
            <v>10687</v>
          </cell>
          <cell r="K64">
            <v>7691</v>
          </cell>
          <cell r="L64">
            <v>5812.09</v>
          </cell>
          <cell r="M64">
            <v>6043.46</v>
          </cell>
          <cell r="N64">
            <v>6309.74</v>
          </cell>
          <cell r="O64">
            <v>127.953</v>
          </cell>
          <cell r="P64">
            <v>132.96799999999999</v>
          </cell>
          <cell r="Q64">
            <v>139.18700000000001</v>
          </cell>
        </row>
        <row r="65">
          <cell r="A65" t="str">
            <v>Kensington and Chelsea</v>
          </cell>
          <cell r="B65">
            <v>207</v>
          </cell>
          <cell r="C65">
            <v>2209</v>
          </cell>
          <cell r="D65">
            <v>5447</v>
          </cell>
          <cell r="E65">
            <v>3191</v>
          </cell>
          <cell r="F65">
            <v>2359</v>
          </cell>
          <cell r="G65">
            <v>5372</v>
          </cell>
          <cell r="H65">
            <v>3226</v>
          </cell>
          <cell r="I65">
            <v>2528</v>
          </cell>
          <cell r="J65">
            <v>5296</v>
          </cell>
          <cell r="K65">
            <v>3242</v>
          </cell>
          <cell r="L65">
            <v>5756.93</v>
          </cell>
          <cell r="M65">
            <v>5955.75</v>
          </cell>
          <cell r="N65">
            <v>6186.25</v>
          </cell>
          <cell r="O65">
            <v>62.445</v>
          </cell>
          <cell r="P65">
            <v>65.257000000000005</v>
          </cell>
          <cell r="Q65">
            <v>68.456999999999994</v>
          </cell>
        </row>
        <row r="66">
          <cell r="A66" t="str">
            <v>Kent</v>
          </cell>
          <cell r="B66">
            <v>886</v>
          </cell>
          <cell r="C66">
            <v>25019</v>
          </cell>
          <cell r="D66">
            <v>93516</v>
          </cell>
          <cell r="E66">
            <v>79254</v>
          </cell>
          <cell r="F66">
            <v>25874</v>
          </cell>
          <cell r="G66">
            <v>92697</v>
          </cell>
          <cell r="H66">
            <v>78720</v>
          </cell>
          <cell r="I66">
            <v>26283</v>
          </cell>
          <cell r="J66">
            <v>92646</v>
          </cell>
          <cell r="K66">
            <v>78254</v>
          </cell>
          <cell r="L66">
            <v>3938.26</v>
          </cell>
          <cell r="M66">
            <v>4080.7</v>
          </cell>
          <cell r="N66">
            <v>4250.97</v>
          </cell>
          <cell r="O66">
            <v>778.94500000000005</v>
          </cell>
          <cell r="P66">
            <v>805.08500000000004</v>
          </cell>
          <cell r="Q66">
            <v>838.21900000000005</v>
          </cell>
        </row>
        <row r="67">
          <cell r="A67" t="str">
            <v>Kingston Upon Hull, City of</v>
          </cell>
          <cell r="B67">
            <v>810</v>
          </cell>
          <cell r="C67">
            <v>4260</v>
          </cell>
          <cell r="D67">
            <v>16502</v>
          </cell>
          <cell r="E67">
            <v>14859</v>
          </cell>
          <cell r="F67">
            <v>4511</v>
          </cell>
          <cell r="G67">
            <v>16066</v>
          </cell>
          <cell r="H67">
            <v>14443</v>
          </cell>
          <cell r="I67">
            <v>4496</v>
          </cell>
          <cell r="J67">
            <v>15989</v>
          </cell>
          <cell r="K67">
            <v>14000</v>
          </cell>
          <cell r="L67">
            <v>4168.1400000000003</v>
          </cell>
          <cell r="M67">
            <v>4316.74</v>
          </cell>
          <cell r="N67">
            <v>4492.96</v>
          </cell>
          <cell r="O67">
            <v>149.36600000000001</v>
          </cell>
          <cell r="P67">
            <v>152.35300000000001</v>
          </cell>
          <cell r="Q67">
            <v>155.4</v>
          </cell>
        </row>
        <row r="68">
          <cell r="A68" t="str">
            <v>Kingston upon Thames</v>
          </cell>
          <cell r="B68">
            <v>314</v>
          </cell>
          <cell r="C68">
            <v>2654</v>
          </cell>
          <cell r="D68">
            <v>9010</v>
          </cell>
          <cell r="E68">
            <v>7651</v>
          </cell>
          <cell r="F68">
            <v>2790</v>
          </cell>
          <cell r="G68">
            <v>8970</v>
          </cell>
          <cell r="H68">
            <v>7626</v>
          </cell>
          <cell r="I68">
            <v>2839</v>
          </cell>
          <cell r="J68">
            <v>9048</v>
          </cell>
          <cell r="K68">
            <v>7646</v>
          </cell>
          <cell r="L68">
            <v>4255.53</v>
          </cell>
          <cell r="M68">
            <v>4410.3900000000003</v>
          </cell>
          <cell r="N68">
            <v>4596.1899999999996</v>
          </cell>
          <cell r="O68">
            <v>82.195999999999998</v>
          </cell>
          <cell r="P68">
            <v>85.5</v>
          </cell>
          <cell r="Q68">
            <v>89.777000000000001</v>
          </cell>
        </row>
        <row r="69">
          <cell r="A69" t="str">
            <v>Kirklees</v>
          </cell>
          <cell r="B69">
            <v>382</v>
          </cell>
          <cell r="C69">
            <v>8259</v>
          </cell>
          <cell r="D69">
            <v>28851</v>
          </cell>
          <cell r="E69">
            <v>24195</v>
          </cell>
          <cell r="F69">
            <v>8413</v>
          </cell>
          <cell r="G69">
            <v>28766</v>
          </cell>
          <cell r="H69">
            <v>23891</v>
          </cell>
          <cell r="I69">
            <v>8458</v>
          </cell>
          <cell r="J69">
            <v>28829</v>
          </cell>
          <cell r="K69">
            <v>23702</v>
          </cell>
          <cell r="L69">
            <v>3947.35</v>
          </cell>
          <cell r="M69">
            <v>4092.96</v>
          </cell>
          <cell r="N69">
            <v>4266.08</v>
          </cell>
          <cell r="O69">
            <v>241.99199999999999</v>
          </cell>
          <cell r="P69">
            <v>249.95699999999999</v>
          </cell>
          <cell r="Q69">
            <v>260.18400000000003</v>
          </cell>
        </row>
        <row r="70">
          <cell r="A70" t="str">
            <v>Knowsley</v>
          </cell>
          <cell r="B70">
            <v>340</v>
          </cell>
          <cell r="C70">
            <v>2971</v>
          </cell>
          <cell r="D70">
            <v>11159</v>
          </cell>
          <cell r="E70">
            <v>8713</v>
          </cell>
          <cell r="F70">
            <v>3019</v>
          </cell>
          <cell r="G70">
            <v>10936</v>
          </cell>
          <cell r="H70">
            <v>8322</v>
          </cell>
          <cell r="I70">
            <v>3110</v>
          </cell>
          <cell r="J70">
            <v>10810</v>
          </cell>
          <cell r="K70">
            <v>8091</v>
          </cell>
          <cell r="L70">
            <v>4235.97</v>
          </cell>
          <cell r="M70">
            <v>4414.38</v>
          </cell>
          <cell r="N70">
            <v>4621.1899999999996</v>
          </cell>
          <cell r="O70">
            <v>96.763999999999996</v>
          </cell>
          <cell r="P70">
            <v>98.698999999999998</v>
          </cell>
          <cell r="Q70">
            <v>101.717</v>
          </cell>
        </row>
        <row r="71">
          <cell r="A71" t="str">
            <v>Lambeth</v>
          </cell>
          <cell r="B71">
            <v>208</v>
          </cell>
          <cell r="C71">
            <v>5442</v>
          </cell>
          <cell r="D71">
            <v>15594</v>
          </cell>
          <cell r="E71">
            <v>8318</v>
          </cell>
          <cell r="F71">
            <v>5550</v>
          </cell>
          <cell r="G71">
            <v>15945</v>
          </cell>
          <cell r="H71">
            <v>8497</v>
          </cell>
          <cell r="I71">
            <v>5451</v>
          </cell>
          <cell r="J71">
            <v>16438</v>
          </cell>
          <cell r="K71">
            <v>8544</v>
          </cell>
          <cell r="L71">
            <v>5848.36</v>
          </cell>
          <cell r="M71">
            <v>6075.26</v>
          </cell>
          <cell r="N71">
            <v>6336.77</v>
          </cell>
          <cell r="O71">
            <v>171.673</v>
          </cell>
          <cell r="P71">
            <v>182.209</v>
          </cell>
          <cell r="Q71">
            <v>192.84700000000001</v>
          </cell>
        </row>
        <row r="72">
          <cell r="A72" t="str">
            <v>Lancashire</v>
          </cell>
          <cell r="B72">
            <v>888</v>
          </cell>
          <cell r="C72">
            <v>20365</v>
          </cell>
          <cell r="D72">
            <v>76429</v>
          </cell>
          <cell r="E72">
            <v>69470</v>
          </cell>
          <cell r="F72">
            <v>21069</v>
          </cell>
          <cell r="G72">
            <v>75169</v>
          </cell>
          <cell r="H72">
            <v>68143</v>
          </cell>
          <cell r="I72">
            <v>21314</v>
          </cell>
          <cell r="J72">
            <v>74763</v>
          </cell>
          <cell r="K72">
            <v>66880</v>
          </cell>
          <cell r="L72">
            <v>3927.39</v>
          </cell>
          <cell r="M72">
            <v>4069.03</v>
          </cell>
          <cell r="N72">
            <v>4238.04</v>
          </cell>
          <cell r="O72">
            <v>652.98400000000004</v>
          </cell>
          <cell r="P72">
            <v>668.87099999999998</v>
          </cell>
          <cell r="Q72">
            <v>690.61800000000005</v>
          </cell>
        </row>
        <row r="73">
          <cell r="A73" t="str">
            <v>Leeds</v>
          </cell>
          <cell r="B73">
            <v>383</v>
          </cell>
          <cell r="C73">
            <v>13031</v>
          </cell>
          <cell r="D73">
            <v>46159</v>
          </cell>
          <cell r="E73">
            <v>40845</v>
          </cell>
          <cell r="F73">
            <v>13562</v>
          </cell>
          <cell r="G73">
            <v>45798</v>
          </cell>
          <cell r="H73">
            <v>40039</v>
          </cell>
          <cell r="I73">
            <v>13933</v>
          </cell>
          <cell r="J73">
            <v>45841</v>
          </cell>
          <cell r="K73">
            <v>39475</v>
          </cell>
          <cell r="L73">
            <v>3926.32</v>
          </cell>
          <cell r="M73">
            <v>4067.87</v>
          </cell>
          <cell r="N73">
            <v>4236.66</v>
          </cell>
          <cell r="O73">
            <v>392.76900000000001</v>
          </cell>
          <cell r="P73">
            <v>404.34199999999998</v>
          </cell>
          <cell r="Q73">
            <v>420.48399999999998</v>
          </cell>
        </row>
        <row r="74">
          <cell r="A74" t="str">
            <v>Leicester</v>
          </cell>
          <cell r="B74">
            <v>856</v>
          </cell>
          <cell r="C74">
            <v>6378</v>
          </cell>
          <cell r="D74">
            <v>21948</v>
          </cell>
          <cell r="E74">
            <v>17529</v>
          </cell>
          <cell r="F74">
            <v>6645</v>
          </cell>
          <cell r="G74">
            <v>21936</v>
          </cell>
          <cell r="H74">
            <v>17550</v>
          </cell>
          <cell r="I74">
            <v>6599</v>
          </cell>
          <cell r="J74">
            <v>22324</v>
          </cell>
          <cell r="K74">
            <v>17440</v>
          </cell>
          <cell r="L74">
            <v>4151.2299999999996</v>
          </cell>
          <cell r="M74">
            <v>4310.33</v>
          </cell>
          <cell r="N74">
            <v>4497.21</v>
          </cell>
          <cell r="O74">
            <v>190.35499999999999</v>
          </cell>
          <cell r="P74">
            <v>198.84</v>
          </cell>
          <cell r="Q74">
            <v>208.50399999999999</v>
          </cell>
        </row>
        <row r="75">
          <cell r="A75" t="str">
            <v>Leicestershire</v>
          </cell>
          <cell r="B75">
            <v>855</v>
          </cell>
          <cell r="C75">
            <v>11273</v>
          </cell>
          <cell r="D75">
            <v>41945</v>
          </cell>
          <cell r="E75">
            <v>37636</v>
          </cell>
          <cell r="F75">
            <v>11642</v>
          </cell>
          <cell r="G75">
            <v>41663</v>
          </cell>
          <cell r="H75">
            <v>37129</v>
          </cell>
          <cell r="I75">
            <v>11641</v>
          </cell>
          <cell r="J75">
            <v>41610</v>
          </cell>
          <cell r="K75">
            <v>36912</v>
          </cell>
          <cell r="L75">
            <v>3595.88</v>
          </cell>
          <cell r="M75">
            <v>3728.05</v>
          </cell>
          <cell r="N75">
            <v>3887.56</v>
          </cell>
          <cell r="O75">
            <v>326.7</v>
          </cell>
          <cell r="P75">
            <v>337.142</v>
          </cell>
          <cell r="Q75">
            <v>350.51400000000001</v>
          </cell>
        </row>
        <row r="76">
          <cell r="A76" t="str">
            <v>Lewisham</v>
          </cell>
          <cell r="B76">
            <v>209</v>
          </cell>
          <cell r="C76">
            <v>4971</v>
          </cell>
          <cell r="D76">
            <v>16558</v>
          </cell>
          <cell r="E76">
            <v>9956</v>
          </cell>
          <cell r="F76">
            <v>5131</v>
          </cell>
          <cell r="G76">
            <v>16444</v>
          </cell>
          <cell r="H76">
            <v>10055</v>
          </cell>
          <cell r="I76">
            <v>5125</v>
          </cell>
          <cell r="J76">
            <v>16586</v>
          </cell>
          <cell r="K76">
            <v>10083</v>
          </cell>
          <cell r="L76">
            <v>5556.2</v>
          </cell>
          <cell r="M76">
            <v>5751.35</v>
          </cell>
          <cell r="N76">
            <v>5980.96</v>
          </cell>
          <cell r="O76">
            <v>174.93700000000001</v>
          </cell>
          <cell r="P76">
            <v>181.91499999999999</v>
          </cell>
          <cell r="Q76">
            <v>190.15899999999999</v>
          </cell>
        </row>
        <row r="77">
          <cell r="A77" t="str">
            <v>Lincolnshire</v>
          </cell>
          <cell r="B77">
            <v>925</v>
          </cell>
          <cell r="C77">
            <v>10984</v>
          </cell>
          <cell r="D77">
            <v>43408</v>
          </cell>
          <cell r="E77">
            <v>43489</v>
          </cell>
          <cell r="F77">
            <v>11426</v>
          </cell>
          <cell r="G77">
            <v>42862</v>
          </cell>
          <cell r="H77">
            <v>43248</v>
          </cell>
          <cell r="I77">
            <v>11654</v>
          </cell>
          <cell r="J77">
            <v>42580</v>
          </cell>
          <cell r="K77">
            <v>42940</v>
          </cell>
          <cell r="L77">
            <v>3795.01</v>
          </cell>
          <cell r="M77">
            <v>3933.16</v>
          </cell>
          <cell r="N77">
            <v>4098.87</v>
          </cell>
          <cell r="O77">
            <v>371.459</v>
          </cell>
          <cell r="P77">
            <v>383.625</v>
          </cell>
          <cell r="Q77">
            <v>398.30399999999997</v>
          </cell>
        </row>
        <row r="78">
          <cell r="A78" t="str">
            <v>Liverpool</v>
          </cell>
          <cell r="B78">
            <v>341</v>
          </cell>
          <cell r="C78">
            <v>7800</v>
          </cell>
          <cell r="D78">
            <v>28595</v>
          </cell>
          <cell r="E78">
            <v>25218</v>
          </cell>
          <cell r="F78">
            <v>7986</v>
          </cell>
          <cell r="G78">
            <v>27938</v>
          </cell>
          <cell r="H78">
            <v>24601</v>
          </cell>
          <cell r="I78">
            <v>8219</v>
          </cell>
          <cell r="J78">
            <v>27712</v>
          </cell>
          <cell r="K78">
            <v>23851</v>
          </cell>
          <cell r="L78">
            <v>4320.2299999999996</v>
          </cell>
          <cell r="M78">
            <v>4483.6899999999996</v>
          </cell>
          <cell r="N78">
            <v>4675.01</v>
          </cell>
          <cell r="O78">
            <v>266.18200000000002</v>
          </cell>
          <cell r="P78">
            <v>271.50599999999997</v>
          </cell>
          <cell r="Q78">
            <v>279.48099999999999</v>
          </cell>
        </row>
        <row r="79">
          <cell r="A79" t="str">
            <v>Luton</v>
          </cell>
          <cell r="B79">
            <v>821</v>
          </cell>
          <cell r="C79">
            <v>4577</v>
          </cell>
          <cell r="D79">
            <v>15287</v>
          </cell>
          <cell r="E79">
            <v>10689</v>
          </cell>
          <cell r="F79">
            <v>4649</v>
          </cell>
          <cell r="G79">
            <v>15553</v>
          </cell>
          <cell r="H79">
            <v>10597</v>
          </cell>
          <cell r="I79">
            <v>4697</v>
          </cell>
          <cell r="J79">
            <v>15814</v>
          </cell>
          <cell r="K79">
            <v>10530</v>
          </cell>
          <cell r="L79">
            <v>4250.55</v>
          </cell>
          <cell r="M79">
            <v>4402.34</v>
          </cell>
          <cell r="N79">
            <v>4582.59</v>
          </cell>
          <cell r="O79">
            <v>129.86699999999999</v>
          </cell>
          <cell r="P79">
            <v>135.58799999999999</v>
          </cell>
          <cell r="Q79">
            <v>142.24799999999999</v>
          </cell>
        </row>
        <row r="80">
          <cell r="A80" t="str">
            <v>Manchester</v>
          </cell>
          <cell r="B80">
            <v>352</v>
          </cell>
          <cell r="C80">
            <v>9064</v>
          </cell>
          <cell r="D80">
            <v>30579</v>
          </cell>
          <cell r="E80">
            <v>22630</v>
          </cell>
          <cell r="F80">
            <v>9441</v>
          </cell>
          <cell r="G80">
            <v>30769</v>
          </cell>
          <cell r="H80">
            <v>22334</v>
          </cell>
          <cell r="I80">
            <v>9698</v>
          </cell>
          <cell r="J80">
            <v>31476</v>
          </cell>
          <cell r="K80">
            <v>21987</v>
          </cell>
          <cell r="L80">
            <v>4571.18</v>
          </cell>
          <cell r="M80">
            <v>4731.28</v>
          </cell>
          <cell r="N80">
            <v>4919.1099999999997</v>
          </cell>
          <cell r="O80">
            <v>284.661</v>
          </cell>
          <cell r="P80">
            <v>295.91300000000001</v>
          </cell>
          <cell r="Q80">
            <v>310.69600000000003</v>
          </cell>
        </row>
        <row r="81">
          <cell r="A81" t="str">
            <v>Medway</v>
          </cell>
          <cell r="B81">
            <v>887</v>
          </cell>
          <cell r="C81">
            <v>5067</v>
          </cell>
          <cell r="D81">
            <v>18415</v>
          </cell>
          <cell r="E81">
            <v>17280</v>
          </cell>
          <cell r="F81">
            <v>5215</v>
          </cell>
          <cell r="G81">
            <v>18068</v>
          </cell>
          <cell r="H81">
            <v>16999</v>
          </cell>
          <cell r="I81">
            <v>5274</v>
          </cell>
          <cell r="J81">
            <v>18059</v>
          </cell>
          <cell r="K81">
            <v>16598</v>
          </cell>
          <cell r="L81">
            <v>4033.77</v>
          </cell>
          <cell r="M81">
            <v>4178.7299999999996</v>
          </cell>
          <cell r="N81">
            <v>4351.3599999999997</v>
          </cell>
          <cell r="O81">
            <v>164.42500000000001</v>
          </cell>
          <cell r="P81">
            <v>168.328</v>
          </cell>
          <cell r="Q81">
            <v>173.75399999999999</v>
          </cell>
        </row>
        <row r="82">
          <cell r="A82" t="str">
            <v>Merton</v>
          </cell>
          <cell r="B82">
            <v>315</v>
          </cell>
          <cell r="C82">
            <v>3550</v>
          </cell>
          <cell r="D82">
            <v>10940</v>
          </cell>
          <cell r="E82">
            <v>6766</v>
          </cell>
          <cell r="F82">
            <v>3738</v>
          </cell>
          <cell r="G82">
            <v>10907</v>
          </cell>
          <cell r="H82">
            <v>6840</v>
          </cell>
          <cell r="I82">
            <v>3809</v>
          </cell>
          <cell r="J82">
            <v>11002</v>
          </cell>
          <cell r="K82">
            <v>6916</v>
          </cell>
          <cell r="L82">
            <v>4452.28</v>
          </cell>
          <cell r="M82">
            <v>4611.74</v>
          </cell>
          <cell r="N82">
            <v>4801.3500000000004</v>
          </cell>
          <cell r="O82">
            <v>94.638000000000005</v>
          </cell>
          <cell r="P82">
            <v>99.082999999999998</v>
          </cell>
          <cell r="Q82">
            <v>104.319</v>
          </cell>
        </row>
        <row r="83">
          <cell r="A83" t="str">
            <v>Middlesbrough</v>
          </cell>
          <cell r="B83">
            <v>806</v>
          </cell>
          <cell r="C83">
            <v>2870</v>
          </cell>
          <cell r="D83">
            <v>9995</v>
          </cell>
          <cell r="E83">
            <v>5870</v>
          </cell>
          <cell r="F83">
            <v>2985</v>
          </cell>
          <cell r="G83">
            <v>9858</v>
          </cell>
          <cell r="H83">
            <v>5863</v>
          </cell>
          <cell r="I83">
            <v>2926</v>
          </cell>
          <cell r="J83">
            <v>9927</v>
          </cell>
          <cell r="K83">
            <v>5735</v>
          </cell>
          <cell r="L83">
            <v>4181.8599999999997</v>
          </cell>
          <cell r="M83">
            <v>4330.3500000000004</v>
          </cell>
          <cell r="N83">
            <v>4505.8500000000004</v>
          </cell>
          <cell r="O83">
            <v>78.346999999999994</v>
          </cell>
          <cell r="P83">
            <v>81.004000000000005</v>
          </cell>
          <cell r="Q83">
            <v>83.754999999999995</v>
          </cell>
        </row>
        <row r="84">
          <cell r="A84" t="str">
            <v>Milton Keynes</v>
          </cell>
          <cell r="B84">
            <v>826</v>
          </cell>
          <cell r="C84">
            <v>4947</v>
          </cell>
          <cell r="D84">
            <v>17389</v>
          </cell>
          <cell r="E84">
            <v>14044</v>
          </cell>
          <cell r="F84">
            <v>5077</v>
          </cell>
          <cell r="G84">
            <v>17738</v>
          </cell>
          <cell r="H84">
            <v>14069</v>
          </cell>
          <cell r="I84">
            <v>5071</v>
          </cell>
          <cell r="J84">
            <v>18168</v>
          </cell>
          <cell r="K84">
            <v>14267</v>
          </cell>
          <cell r="L84">
            <v>4079.74</v>
          </cell>
          <cell r="M84">
            <v>4231.47</v>
          </cell>
          <cell r="N84">
            <v>4412.99</v>
          </cell>
          <cell r="O84">
            <v>148.42099999999999</v>
          </cell>
          <cell r="P84">
            <v>156.07400000000001</v>
          </cell>
          <cell r="Q84">
            <v>165.51400000000001</v>
          </cell>
        </row>
        <row r="85">
          <cell r="A85" t="str">
            <v>Newcastle upon Tyne</v>
          </cell>
          <cell r="B85">
            <v>391</v>
          </cell>
          <cell r="C85">
            <v>4402</v>
          </cell>
          <cell r="D85">
            <v>15649</v>
          </cell>
          <cell r="E85">
            <v>13603</v>
          </cell>
          <cell r="F85">
            <v>4488</v>
          </cell>
          <cell r="G85">
            <v>15311</v>
          </cell>
          <cell r="H85">
            <v>13476</v>
          </cell>
          <cell r="I85">
            <v>4645</v>
          </cell>
          <cell r="J85">
            <v>15218</v>
          </cell>
          <cell r="K85">
            <v>13133</v>
          </cell>
          <cell r="L85">
            <v>4095.7</v>
          </cell>
          <cell r="M85">
            <v>4255.62</v>
          </cell>
          <cell r="N85">
            <v>4443.18</v>
          </cell>
          <cell r="O85">
            <v>137.83699999999999</v>
          </cell>
          <cell r="P85">
            <v>141.60599999999999</v>
          </cell>
          <cell r="Q85">
            <v>146.607</v>
          </cell>
        </row>
        <row r="86">
          <cell r="A86" t="str">
            <v>Newham</v>
          </cell>
          <cell r="B86">
            <v>316</v>
          </cell>
          <cell r="C86">
            <v>7035</v>
          </cell>
          <cell r="D86">
            <v>23247</v>
          </cell>
          <cell r="E86">
            <v>18102</v>
          </cell>
          <cell r="F86">
            <v>7227</v>
          </cell>
          <cell r="G86">
            <v>23443</v>
          </cell>
          <cell r="H86">
            <v>18136</v>
          </cell>
          <cell r="I86">
            <v>7441</v>
          </cell>
          <cell r="J86">
            <v>23829</v>
          </cell>
          <cell r="K86">
            <v>18033</v>
          </cell>
          <cell r="L86">
            <v>5070.99</v>
          </cell>
          <cell r="M86">
            <v>5259.4</v>
          </cell>
          <cell r="N86">
            <v>5477.89</v>
          </cell>
          <cell r="O86">
            <v>245.35499999999999</v>
          </cell>
          <cell r="P86">
            <v>256.69</v>
          </cell>
          <cell r="Q86">
            <v>270.07600000000002</v>
          </cell>
        </row>
        <row r="87">
          <cell r="A87" t="str">
            <v>Norfolk</v>
          </cell>
          <cell r="B87">
            <v>926</v>
          </cell>
          <cell r="C87">
            <v>13297</v>
          </cell>
          <cell r="D87">
            <v>49763</v>
          </cell>
          <cell r="E87">
            <v>45874</v>
          </cell>
          <cell r="F87">
            <v>13684</v>
          </cell>
          <cell r="G87">
            <v>49131</v>
          </cell>
          <cell r="H87">
            <v>45644</v>
          </cell>
          <cell r="I87">
            <v>13885</v>
          </cell>
          <cell r="J87">
            <v>49105</v>
          </cell>
          <cell r="K87">
            <v>45335</v>
          </cell>
          <cell r="L87">
            <v>3807.06</v>
          </cell>
          <cell r="M87">
            <v>3945.27</v>
          </cell>
          <cell r="N87">
            <v>4110.8500000000004</v>
          </cell>
          <cell r="O87">
            <v>414.71800000000002</v>
          </cell>
          <cell r="P87">
            <v>427.9</v>
          </cell>
          <cell r="Q87">
            <v>445.30799999999999</v>
          </cell>
        </row>
        <row r="88">
          <cell r="A88" t="str">
            <v>North East Lincolnshire</v>
          </cell>
          <cell r="B88">
            <v>812</v>
          </cell>
          <cell r="C88">
            <v>2921</v>
          </cell>
          <cell r="D88">
            <v>10692</v>
          </cell>
          <cell r="E88">
            <v>8064</v>
          </cell>
          <cell r="F88">
            <v>3016</v>
          </cell>
          <cell r="G88">
            <v>10349</v>
          </cell>
          <cell r="H88">
            <v>7717</v>
          </cell>
          <cell r="I88">
            <v>3009</v>
          </cell>
          <cell r="J88">
            <v>10249</v>
          </cell>
          <cell r="K88">
            <v>7491</v>
          </cell>
          <cell r="L88">
            <v>4133.95</v>
          </cell>
          <cell r="M88">
            <v>4281.1099999999997</v>
          </cell>
          <cell r="N88">
            <v>4455.4399999999996</v>
          </cell>
          <cell r="O88">
            <v>91.128999999999991</v>
          </cell>
          <cell r="P88">
            <v>92.951999999999998</v>
          </cell>
          <cell r="Q88">
            <v>94.810999999999993</v>
          </cell>
        </row>
        <row r="89">
          <cell r="A89" t="str">
            <v>North Lincolnshire</v>
          </cell>
          <cell r="B89">
            <v>813</v>
          </cell>
          <cell r="C89">
            <v>2782</v>
          </cell>
          <cell r="D89">
            <v>10896</v>
          </cell>
          <cell r="E89">
            <v>10467</v>
          </cell>
          <cell r="F89">
            <v>2879</v>
          </cell>
          <cell r="G89">
            <v>10739</v>
          </cell>
          <cell r="H89">
            <v>10286</v>
          </cell>
          <cell r="I89">
            <v>2935</v>
          </cell>
          <cell r="J89">
            <v>10744</v>
          </cell>
          <cell r="K89">
            <v>10144</v>
          </cell>
          <cell r="L89">
            <v>3822.03</v>
          </cell>
          <cell r="M89">
            <v>3960.86</v>
          </cell>
          <cell r="N89">
            <v>4127.18</v>
          </cell>
          <cell r="O89">
            <v>92.283000000000001</v>
          </cell>
          <cell r="P89">
            <v>94.68</v>
          </cell>
          <cell r="Q89">
            <v>98.322000000000003</v>
          </cell>
        </row>
        <row r="90">
          <cell r="A90" t="str">
            <v>North Somerset</v>
          </cell>
          <cell r="B90">
            <v>802</v>
          </cell>
          <cell r="C90">
            <v>3460</v>
          </cell>
          <cell r="D90">
            <v>12654</v>
          </cell>
          <cell r="E90">
            <v>11857</v>
          </cell>
          <cell r="F90">
            <v>3562</v>
          </cell>
          <cell r="G90">
            <v>12694</v>
          </cell>
          <cell r="H90">
            <v>11834</v>
          </cell>
          <cell r="I90">
            <v>3600</v>
          </cell>
          <cell r="J90">
            <v>12800</v>
          </cell>
          <cell r="K90">
            <v>11866</v>
          </cell>
          <cell r="L90">
            <v>3756.97</v>
          </cell>
          <cell r="M90">
            <v>3894.82</v>
          </cell>
          <cell r="N90">
            <v>4061.03</v>
          </cell>
          <cell r="O90">
            <v>105.086</v>
          </cell>
          <cell r="P90">
            <v>109.405</v>
          </cell>
          <cell r="Q90">
            <v>114.789</v>
          </cell>
        </row>
        <row r="91">
          <cell r="A91" t="str">
            <v>North Tyneside</v>
          </cell>
          <cell r="B91">
            <v>392</v>
          </cell>
          <cell r="C91">
            <v>3527</v>
          </cell>
          <cell r="D91">
            <v>12585</v>
          </cell>
          <cell r="E91">
            <v>11272</v>
          </cell>
          <cell r="F91">
            <v>3660</v>
          </cell>
          <cell r="G91">
            <v>12454</v>
          </cell>
          <cell r="H91">
            <v>10996</v>
          </cell>
          <cell r="I91">
            <v>3708</v>
          </cell>
          <cell r="J91">
            <v>12400</v>
          </cell>
          <cell r="K91">
            <v>10828</v>
          </cell>
          <cell r="L91">
            <v>3835.61</v>
          </cell>
          <cell r="M91">
            <v>3974.37</v>
          </cell>
          <cell r="N91">
            <v>4140.2299999999996</v>
          </cell>
          <cell r="O91">
            <v>105.03400000000001</v>
          </cell>
          <cell r="P91">
            <v>107.745</v>
          </cell>
          <cell r="Q91">
            <v>111.521</v>
          </cell>
        </row>
        <row r="92">
          <cell r="A92" t="str">
            <v>North Yorkshire</v>
          </cell>
          <cell r="B92">
            <v>815</v>
          </cell>
          <cell r="C92">
            <v>9660</v>
          </cell>
          <cell r="D92">
            <v>35707</v>
          </cell>
          <cell r="E92">
            <v>35370</v>
          </cell>
          <cell r="F92">
            <v>9905</v>
          </cell>
          <cell r="G92">
            <v>35244</v>
          </cell>
          <cell r="H92">
            <v>34824</v>
          </cell>
          <cell r="I92">
            <v>10013</v>
          </cell>
          <cell r="J92">
            <v>35088</v>
          </cell>
          <cell r="K92">
            <v>34327</v>
          </cell>
          <cell r="L92">
            <v>3853.69</v>
          </cell>
          <cell r="M92">
            <v>3993.33</v>
          </cell>
          <cell r="N92">
            <v>4160.42</v>
          </cell>
          <cell r="O92">
            <v>311.13499999999999</v>
          </cell>
          <cell r="P92">
            <v>319.35899999999998</v>
          </cell>
          <cell r="Q92">
            <v>330.45400000000001</v>
          </cell>
        </row>
        <row r="93">
          <cell r="A93" t="str">
            <v>Northamptonshire</v>
          </cell>
          <cell r="B93">
            <v>928</v>
          </cell>
          <cell r="C93">
            <v>13130</v>
          </cell>
          <cell r="D93">
            <v>47370</v>
          </cell>
          <cell r="E93">
            <v>38803</v>
          </cell>
          <cell r="F93">
            <v>13619</v>
          </cell>
          <cell r="G93">
            <v>47309</v>
          </cell>
          <cell r="H93">
            <v>38268</v>
          </cell>
          <cell r="I93">
            <v>13728</v>
          </cell>
          <cell r="J93">
            <v>47732</v>
          </cell>
          <cell r="K93">
            <v>38068</v>
          </cell>
          <cell r="L93">
            <v>3784.96</v>
          </cell>
          <cell r="M93">
            <v>3922.7</v>
          </cell>
          <cell r="N93">
            <v>4088.01</v>
          </cell>
          <cell r="O93">
            <v>375.858</v>
          </cell>
          <cell r="P93">
            <v>389.11599999999999</v>
          </cell>
          <cell r="Q93">
            <v>406.87099999999998</v>
          </cell>
        </row>
        <row r="94">
          <cell r="A94" t="str">
            <v>Northumberland</v>
          </cell>
          <cell r="B94">
            <v>929</v>
          </cell>
          <cell r="C94">
            <v>5265</v>
          </cell>
          <cell r="D94">
            <v>20266</v>
          </cell>
          <cell r="E94">
            <v>18784</v>
          </cell>
          <cell r="F94">
            <v>5446</v>
          </cell>
          <cell r="G94">
            <v>19961</v>
          </cell>
          <cell r="H94">
            <v>18470</v>
          </cell>
          <cell r="I94">
            <v>5409</v>
          </cell>
          <cell r="J94">
            <v>19911</v>
          </cell>
          <cell r="K94">
            <v>18120</v>
          </cell>
          <cell r="L94">
            <v>3711.26</v>
          </cell>
          <cell r="M94">
            <v>3850.08</v>
          </cell>
          <cell r="N94">
            <v>4016.46</v>
          </cell>
          <cell r="O94">
            <v>164.464</v>
          </cell>
          <cell r="P94">
            <v>168.93</v>
          </cell>
          <cell r="Q94">
            <v>174.47499999999999</v>
          </cell>
        </row>
        <row r="95">
          <cell r="A95" t="str">
            <v>Nottingham</v>
          </cell>
          <cell r="B95">
            <v>892</v>
          </cell>
          <cell r="C95">
            <v>4679</v>
          </cell>
          <cell r="D95">
            <v>17755</v>
          </cell>
          <cell r="E95">
            <v>12841</v>
          </cell>
          <cell r="F95">
            <v>4863</v>
          </cell>
          <cell r="G95">
            <v>17706</v>
          </cell>
          <cell r="H95">
            <v>12509</v>
          </cell>
          <cell r="I95">
            <v>5117</v>
          </cell>
          <cell r="J95">
            <v>17787</v>
          </cell>
          <cell r="K95">
            <v>12207</v>
          </cell>
          <cell r="L95">
            <v>4500.08</v>
          </cell>
          <cell r="M95">
            <v>4657.99</v>
          </cell>
          <cell r="N95">
            <v>4843.21</v>
          </cell>
          <cell r="O95">
            <v>158.74</v>
          </cell>
          <cell r="P95">
            <v>163.393</v>
          </cell>
          <cell r="Q95">
            <v>170.05</v>
          </cell>
        </row>
        <row r="96">
          <cell r="A96" t="str">
            <v>Nottinghamshire</v>
          </cell>
          <cell r="B96">
            <v>891</v>
          </cell>
          <cell r="C96">
            <v>13074</v>
          </cell>
          <cell r="D96">
            <v>49769</v>
          </cell>
          <cell r="E96">
            <v>46489</v>
          </cell>
          <cell r="F96">
            <v>13486</v>
          </cell>
          <cell r="G96">
            <v>49205</v>
          </cell>
          <cell r="H96">
            <v>45550</v>
          </cell>
          <cell r="I96">
            <v>13684</v>
          </cell>
          <cell r="J96">
            <v>49052</v>
          </cell>
          <cell r="K96">
            <v>44855</v>
          </cell>
          <cell r="L96">
            <v>3842.21</v>
          </cell>
          <cell r="M96">
            <v>3981.49</v>
          </cell>
          <cell r="N96">
            <v>4148.18</v>
          </cell>
          <cell r="O96">
            <v>420.077</v>
          </cell>
          <cell r="P96">
            <v>430.96</v>
          </cell>
          <cell r="Q96">
            <v>446.30700000000002</v>
          </cell>
        </row>
        <row r="97">
          <cell r="A97" t="str">
            <v>Oldham</v>
          </cell>
          <cell r="B97">
            <v>353</v>
          </cell>
          <cell r="C97">
            <v>5050</v>
          </cell>
          <cell r="D97">
            <v>18055</v>
          </cell>
          <cell r="E97">
            <v>15531</v>
          </cell>
          <cell r="F97">
            <v>5190</v>
          </cell>
          <cell r="G97">
            <v>17970</v>
          </cell>
          <cell r="H97">
            <v>15410</v>
          </cell>
          <cell r="I97">
            <v>5211</v>
          </cell>
          <cell r="J97">
            <v>18106</v>
          </cell>
          <cell r="K97">
            <v>15287</v>
          </cell>
          <cell r="L97">
            <v>4118.01</v>
          </cell>
          <cell r="M97">
            <v>4271.46</v>
          </cell>
          <cell r="N97">
            <v>4453.0200000000004</v>
          </cell>
          <cell r="O97">
            <v>159.10300000000001</v>
          </cell>
          <cell r="P97">
            <v>164.75</v>
          </cell>
          <cell r="Q97">
            <v>171.904</v>
          </cell>
        </row>
        <row r="98">
          <cell r="A98" t="str">
            <v>Oxfordshire</v>
          </cell>
          <cell r="B98">
            <v>931</v>
          </cell>
          <cell r="C98">
            <v>10272</v>
          </cell>
          <cell r="D98">
            <v>38607</v>
          </cell>
          <cell r="E98">
            <v>31346</v>
          </cell>
          <cell r="F98">
            <v>10707</v>
          </cell>
          <cell r="G98">
            <v>38637</v>
          </cell>
          <cell r="H98">
            <v>30907</v>
          </cell>
          <cell r="I98">
            <v>10908</v>
          </cell>
          <cell r="J98">
            <v>38948</v>
          </cell>
          <cell r="K98">
            <v>30775</v>
          </cell>
          <cell r="L98">
            <v>3869.59</v>
          </cell>
          <cell r="M98">
            <v>4011.45</v>
          </cell>
          <cell r="N98">
            <v>4182.34</v>
          </cell>
          <cell r="O98">
            <v>310.43799999999999</v>
          </cell>
          <cell r="P98">
            <v>321.923</v>
          </cell>
          <cell r="Q98">
            <v>337.226</v>
          </cell>
        </row>
        <row r="99">
          <cell r="A99" t="str">
            <v>Peterborough</v>
          </cell>
          <cell r="B99">
            <v>874</v>
          </cell>
          <cell r="C99">
            <v>3613</v>
          </cell>
          <cell r="D99">
            <v>13155</v>
          </cell>
          <cell r="E99">
            <v>9727</v>
          </cell>
          <cell r="F99">
            <v>3798</v>
          </cell>
          <cell r="G99">
            <v>13203</v>
          </cell>
          <cell r="H99">
            <v>9830</v>
          </cell>
          <cell r="I99">
            <v>3777</v>
          </cell>
          <cell r="J99">
            <v>13437</v>
          </cell>
          <cell r="K99">
            <v>9747</v>
          </cell>
          <cell r="L99">
            <v>4098.12</v>
          </cell>
          <cell r="M99">
            <v>4245.63</v>
          </cell>
          <cell r="N99">
            <v>4421.71</v>
          </cell>
          <cell r="O99">
            <v>108.58</v>
          </cell>
          <cell r="P99">
            <v>113.914</v>
          </cell>
          <cell r="Q99">
            <v>119.214</v>
          </cell>
        </row>
        <row r="100">
          <cell r="A100" t="str">
            <v>Plymouth</v>
          </cell>
          <cell r="B100">
            <v>879</v>
          </cell>
          <cell r="C100">
            <v>4332</v>
          </cell>
          <cell r="D100">
            <v>15677</v>
          </cell>
          <cell r="E100">
            <v>15351</v>
          </cell>
          <cell r="F100">
            <v>4419</v>
          </cell>
          <cell r="G100">
            <v>15544</v>
          </cell>
          <cell r="H100">
            <v>15086</v>
          </cell>
          <cell r="I100">
            <v>4436</v>
          </cell>
          <cell r="J100">
            <v>15606</v>
          </cell>
          <cell r="K100">
            <v>14812</v>
          </cell>
          <cell r="L100">
            <v>3889.35</v>
          </cell>
          <cell r="M100">
            <v>4029.95</v>
          </cell>
          <cell r="N100">
            <v>4198.04</v>
          </cell>
          <cell r="O100">
            <v>137.52699999999999</v>
          </cell>
          <cell r="P100">
            <v>141.24600000000001</v>
          </cell>
          <cell r="Q100">
            <v>146.31800000000001</v>
          </cell>
        </row>
        <row r="101">
          <cell r="A101" t="str">
            <v>Poole</v>
          </cell>
          <cell r="B101">
            <v>836</v>
          </cell>
          <cell r="C101">
            <v>2215</v>
          </cell>
          <cell r="D101">
            <v>7909</v>
          </cell>
          <cell r="E101">
            <v>7831</v>
          </cell>
          <cell r="F101">
            <v>2278</v>
          </cell>
          <cell r="G101">
            <v>7808</v>
          </cell>
          <cell r="H101">
            <v>7780</v>
          </cell>
          <cell r="I101">
            <v>2221</v>
          </cell>
          <cell r="J101">
            <v>7883</v>
          </cell>
          <cell r="K101">
            <v>7647</v>
          </cell>
          <cell r="L101">
            <v>3724.44</v>
          </cell>
          <cell r="M101">
            <v>3860.22</v>
          </cell>
          <cell r="N101">
            <v>4023.51</v>
          </cell>
          <cell r="O101">
            <v>66.872</v>
          </cell>
          <cell r="P101">
            <v>68.966999999999999</v>
          </cell>
          <cell r="Q101">
            <v>71.421000000000006</v>
          </cell>
        </row>
        <row r="102">
          <cell r="A102" t="str">
            <v>Portsmouth</v>
          </cell>
          <cell r="B102">
            <v>851</v>
          </cell>
          <cell r="C102">
            <v>3273</v>
          </cell>
          <cell r="D102">
            <v>11375</v>
          </cell>
          <cell r="E102">
            <v>9942</v>
          </cell>
          <cell r="F102">
            <v>3476</v>
          </cell>
          <cell r="G102">
            <v>11189</v>
          </cell>
          <cell r="H102">
            <v>9740</v>
          </cell>
          <cell r="I102">
            <v>3612</v>
          </cell>
          <cell r="J102">
            <v>11134</v>
          </cell>
          <cell r="K102">
            <v>9548</v>
          </cell>
          <cell r="L102">
            <v>4060.7</v>
          </cell>
          <cell r="M102">
            <v>4206.9799999999996</v>
          </cell>
          <cell r="N102">
            <v>4381.1899999999996</v>
          </cell>
          <cell r="O102">
            <v>99.852999999999994</v>
          </cell>
          <cell r="P102">
            <v>102.67100000000001</v>
          </cell>
          <cell r="Q102">
            <v>106.437</v>
          </cell>
        </row>
        <row r="103">
          <cell r="A103" t="str">
            <v>Reading</v>
          </cell>
          <cell r="B103">
            <v>870</v>
          </cell>
          <cell r="C103">
            <v>2390</v>
          </cell>
          <cell r="D103">
            <v>8435</v>
          </cell>
          <cell r="E103">
            <v>4705</v>
          </cell>
          <cell r="F103">
            <v>2464</v>
          </cell>
          <cell r="G103">
            <v>8517</v>
          </cell>
          <cell r="H103">
            <v>4729</v>
          </cell>
          <cell r="I103">
            <v>2496</v>
          </cell>
          <cell r="J103">
            <v>8621</v>
          </cell>
          <cell r="K103">
            <v>4762</v>
          </cell>
          <cell r="L103">
            <v>4259.57</v>
          </cell>
          <cell r="M103">
            <v>4427.96</v>
          </cell>
          <cell r="N103">
            <v>4626.8</v>
          </cell>
          <cell r="O103">
            <v>66.150999999999996</v>
          </cell>
          <cell r="P103">
            <v>69.563000000000002</v>
          </cell>
          <cell r="Q103">
            <v>73.468999999999994</v>
          </cell>
        </row>
        <row r="104">
          <cell r="A104" t="str">
            <v>Redbridge</v>
          </cell>
          <cell r="B104">
            <v>317</v>
          </cell>
          <cell r="C104">
            <v>5606</v>
          </cell>
          <cell r="D104">
            <v>19272</v>
          </cell>
          <cell r="E104">
            <v>16558</v>
          </cell>
          <cell r="F104">
            <v>5736</v>
          </cell>
          <cell r="G104">
            <v>19738</v>
          </cell>
          <cell r="H104">
            <v>16667</v>
          </cell>
          <cell r="I104">
            <v>5836</v>
          </cell>
          <cell r="J104">
            <v>20320</v>
          </cell>
          <cell r="K104">
            <v>16663</v>
          </cell>
          <cell r="L104">
            <v>4214.3999999999996</v>
          </cell>
          <cell r="M104">
            <v>4379.6400000000003</v>
          </cell>
          <cell r="N104">
            <v>4574.72</v>
          </cell>
          <cell r="O104">
            <v>174.62799999999999</v>
          </cell>
          <cell r="P104">
            <v>184.56200000000001</v>
          </cell>
          <cell r="Q104">
            <v>195.88499999999999</v>
          </cell>
        </row>
        <row r="105">
          <cell r="A105" t="str">
            <v>Redcar and Cleveland</v>
          </cell>
          <cell r="B105">
            <v>807</v>
          </cell>
          <cell r="C105">
            <v>2552</v>
          </cell>
          <cell r="D105">
            <v>9531</v>
          </cell>
          <cell r="E105">
            <v>9809</v>
          </cell>
          <cell r="F105">
            <v>2635</v>
          </cell>
          <cell r="G105">
            <v>9401</v>
          </cell>
          <cell r="H105">
            <v>9485</v>
          </cell>
          <cell r="I105">
            <v>2614</v>
          </cell>
          <cell r="J105">
            <v>9441</v>
          </cell>
          <cell r="K105">
            <v>9231</v>
          </cell>
          <cell r="L105">
            <v>3989.76</v>
          </cell>
          <cell r="M105">
            <v>4133.3900000000003</v>
          </cell>
          <cell r="N105">
            <v>4304.74</v>
          </cell>
          <cell r="O105">
            <v>87.343999999999994</v>
          </cell>
          <cell r="P105">
            <v>89.090999999999994</v>
          </cell>
          <cell r="Q105">
            <v>91.631</v>
          </cell>
        </row>
        <row r="106">
          <cell r="A106" t="str">
            <v>Richmond upon Thames</v>
          </cell>
          <cell r="B106">
            <v>318</v>
          </cell>
          <cell r="C106">
            <v>3121</v>
          </cell>
          <cell r="D106">
            <v>10533</v>
          </cell>
          <cell r="E106">
            <v>7214</v>
          </cell>
          <cell r="F106">
            <v>3221</v>
          </cell>
          <cell r="G106">
            <v>10729</v>
          </cell>
          <cell r="H106">
            <v>7163</v>
          </cell>
          <cell r="I106">
            <v>3328</v>
          </cell>
          <cell r="J106">
            <v>10786</v>
          </cell>
          <cell r="K106">
            <v>7248</v>
          </cell>
          <cell r="L106">
            <v>4311.24</v>
          </cell>
          <cell r="M106">
            <v>4467.3999999999996</v>
          </cell>
          <cell r="N106">
            <v>4654.1400000000003</v>
          </cell>
          <cell r="O106">
            <v>89.966999999999999</v>
          </cell>
          <cell r="P106">
            <v>94.32</v>
          </cell>
          <cell r="Q106">
            <v>99.421999999999997</v>
          </cell>
        </row>
        <row r="107">
          <cell r="A107" t="str">
            <v>Rochdale</v>
          </cell>
          <cell r="B107">
            <v>354</v>
          </cell>
          <cell r="C107">
            <v>4288</v>
          </cell>
          <cell r="D107">
            <v>15489</v>
          </cell>
          <cell r="E107">
            <v>12520</v>
          </cell>
          <cell r="F107">
            <v>4427</v>
          </cell>
          <cell r="G107">
            <v>15327</v>
          </cell>
          <cell r="H107">
            <v>12243</v>
          </cell>
          <cell r="I107">
            <v>4449</v>
          </cell>
          <cell r="J107">
            <v>15272</v>
          </cell>
          <cell r="K107">
            <v>12053</v>
          </cell>
          <cell r="L107">
            <v>4171.25</v>
          </cell>
          <cell r="M107">
            <v>4321.45</v>
          </cell>
          <cell r="N107">
            <v>4499.5</v>
          </cell>
          <cell r="O107">
            <v>134.71899999999999</v>
          </cell>
          <cell r="P107">
            <v>138.273</v>
          </cell>
          <cell r="Q107">
            <v>142.96700000000001</v>
          </cell>
        </row>
        <row r="108">
          <cell r="A108" t="str">
            <v>Rotherham</v>
          </cell>
          <cell r="B108">
            <v>372</v>
          </cell>
          <cell r="C108">
            <v>4729</v>
          </cell>
          <cell r="D108">
            <v>18173</v>
          </cell>
          <cell r="E108">
            <v>18538</v>
          </cell>
          <cell r="F108">
            <v>4861</v>
          </cell>
          <cell r="G108">
            <v>17793</v>
          </cell>
          <cell r="H108">
            <v>18168</v>
          </cell>
          <cell r="I108">
            <v>4908</v>
          </cell>
          <cell r="J108">
            <v>17579</v>
          </cell>
          <cell r="K108">
            <v>17845</v>
          </cell>
          <cell r="L108">
            <v>4044.75</v>
          </cell>
          <cell r="M108">
            <v>4190.08</v>
          </cell>
          <cell r="N108">
            <v>4363.1400000000003</v>
          </cell>
          <cell r="O108">
            <v>167.614</v>
          </cell>
          <cell r="P108">
            <v>171.047</v>
          </cell>
          <cell r="Q108">
            <v>175.97399999999999</v>
          </cell>
        </row>
        <row r="109">
          <cell r="A109" t="str">
            <v>Rutland</v>
          </cell>
          <cell r="B109">
            <v>857</v>
          </cell>
          <cell r="C109">
            <v>539</v>
          </cell>
          <cell r="D109">
            <v>2009</v>
          </cell>
          <cell r="E109">
            <v>2353</v>
          </cell>
          <cell r="F109">
            <v>573</v>
          </cell>
          <cell r="G109">
            <v>1931</v>
          </cell>
          <cell r="H109">
            <v>2326</v>
          </cell>
          <cell r="I109">
            <v>595</v>
          </cell>
          <cell r="J109">
            <v>1879</v>
          </cell>
          <cell r="K109">
            <v>2306</v>
          </cell>
          <cell r="L109">
            <v>3897.53</v>
          </cell>
          <cell r="M109">
            <v>4038.77</v>
          </cell>
          <cell r="N109">
            <v>4207.57</v>
          </cell>
          <cell r="O109">
            <v>19.102</v>
          </cell>
          <cell r="P109">
            <v>19.507000000000001</v>
          </cell>
          <cell r="Q109">
            <v>20.111999999999998</v>
          </cell>
        </row>
        <row r="110">
          <cell r="A110" t="str">
            <v>Salford</v>
          </cell>
          <cell r="B110">
            <v>355</v>
          </cell>
          <cell r="C110">
            <v>4140</v>
          </cell>
          <cell r="D110">
            <v>14668</v>
          </cell>
          <cell r="E110">
            <v>11380</v>
          </cell>
          <cell r="F110">
            <v>4280</v>
          </cell>
          <cell r="G110">
            <v>14472</v>
          </cell>
          <cell r="H110">
            <v>11037</v>
          </cell>
          <cell r="I110">
            <v>4347</v>
          </cell>
          <cell r="J110">
            <v>14540</v>
          </cell>
          <cell r="K110">
            <v>10684</v>
          </cell>
          <cell r="L110">
            <v>4309.1499999999996</v>
          </cell>
          <cell r="M110">
            <v>4461.8900000000003</v>
          </cell>
          <cell r="N110">
            <v>4642.3</v>
          </cell>
          <cell r="O110">
            <v>130.08500000000001</v>
          </cell>
          <cell r="P110">
            <v>132.91499999999999</v>
          </cell>
          <cell r="Q110">
            <v>137.27699999999999</v>
          </cell>
        </row>
        <row r="111">
          <cell r="A111" t="str">
            <v>Sandwell</v>
          </cell>
          <cell r="B111">
            <v>333</v>
          </cell>
          <cell r="C111">
            <v>6236</v>
          </cell>
          <cell r="D111">
            <v>22226</v>
          </cell>
          <cell r="E111">
            <v>16601</v>
          </cell>
          <cell r="F111">
            <v>6413</v>
          </cell>
          <cell r="G111">
            <v>22216</v>
          </cell>
          <cell r="H111">
            <v>16318</v>
          </cell>
          <cell r="I111">
            <v>6439</v>
          </cell>
          <cell r="J111">
            <v>22430</v>
          </cell>
          <cell r="K111">
            <v>16172</v>
          </cell>
          <cell r="L111">
            <v>4213.7700000000004</v>
          </cell>
          <cell r="M111">
            <v>4371.58</v>
          </cell>
          <cell r="N111">
            <v>4557.34</v>
          </cell>
          <cell r="O111">
            <v>189.88499999999999</v>
          </cell>
          <cell r="P111">
            <v>196.489</v>
          </cell>
          <cell r="Q111">
            <v>205.267</v>
          </cell>
        </row>
        <row r="112">
          <cell r="A112" t="str">
            <v>Sefton</v>
          </cell>
          <cell r="B112">
            <v>343</v>
          </cell>
          <cell r="C112">
            <v>4745</v>
          </cell>
          <cell r="D112">
            <v>17695</v>
          </cell>
          <cell r="E112">
            <v>17805</v>
          </cell>
          <cell r="F112">
            <v>4896</v>
          </cell>
          <cell r="G112">
            <v>17221</v>
          </cell>
          <cell r="H112">
            <v>17489</v>
          </cell>
          <cell r="I112">
            <v>4846</v>
          </cell>
          <cell r="J112">
            <v>17019</v>
          </cell>
          <cell r="K112">
            <v>17116</v>
          </cell>
          <cell r="L112">
            <v>3916.81</v>
          </cell>
          <cell r="M112">
            <v>4058.29</v>
          </cell>
          <cell r="N112">
            <v>4227.37</v>
          </cell>
          <cell r="O112">
            <v>157.64600000000002</v>
          </cell>
          <cell r="P112">
            <v>160.79900000000001</v>
          </cell>
          <cell r="Q112">
            <v>164.78700000000001</v>
          </cell>
        </row>
        <row r="113">
          <cell r="A113" t="str">
            <v>Sheffield</v>
          </cell>
          <cell r="B113">
            <v>373</v>
          </cell>
          <cell r="C113">
            <v>9323</v>
          </cell>
          <cell r="D113">
            <v>33492</v>
          </cell>
          <cell r="E113">
            <v>26843</v>
          </cell>
          <cell r="F113">
            <v>9832</v>
          </cell>
          <cell r="G113">
            <v>33087</v>
          </cell>
          <cell r="H113">
            <v>26496</v>
          </cell>
          <cell r="I113">
            <v>9828</v>
          </cell>
          <cell r="J113">
            <v>33288</v>
          </cell>
          <cell r="K113">
            <v>26071</v>
          </cell>
          <cell r="L113">
            <v>3947.23</v>
          </cell>
          <cell r="M113">
            <v>4096.05</v>
          </cell>
          <cell r="N113">
            <v>4272.24</v>
          </cell>
          <cell r="O113">
            <v>274.95600000000002</v>
          </cell>
          <cell r="P113">
            <v>284.327</v>
          </cell>
          <cell r="Q113">
            <v>295.58300000000003</v>
          </cell>
        </row>
        <row r="114">
          <cell r="A114" t="str">
            <v>Shropshire</v>
          </cell>
          <cell r="B114">
            <v>893</v>
          </cell>
          <cell r="C114">
            <v>4689</v>
          </cell>
          <cell r="D114">
            <v>17375</v>
          </cell>
          <cell r="E114">
            <v>16432</v>
          </cell>
          <cell r="F114">
            <v>4761</v>
          </cell>
          <cell r="G114">
            <v>16908</v>
          </cell>
          <cell r="H114">
            <v>16370</v>
          </cell>
          <cell r="I114">
            <v>4840</v>
          </cell>
          <cell r="J114">
            <v>16631</v>
          </cell>
          <cell r="K114">
            <v>16216</v>
          </cell>
          <cell r="L114">
            <v>3714.5</v>
          </cell>
          <cell r="M114">
            <v>3850.06</v>
          </cell>
          <cell r="N114">
            <v>4012.86</v>
          </cell>
          <cell r="O114">
            <v>142.99299999999999</v>
          </cell>
          <cell r="P114">
            <v>146.452</v>
          </cell>
          <cell r="Q114">
            <v>151.233</v>
          </cell>
        </row>
        <row r="115">
          <cell r="A115" t="str">
            <v>Slough</v>
          </cell>
          <cell r="B115">
            <v>871</v>
          </cell>
          <cell r="C115">
            <v>2769</v>
          </cell>
          <cell r="D115">
            <v>9346</v>
          </cell>
          <cell r="E115">
            <v>8158</v>
          </cell>
          <cell r="F115">
            <v>2801</v>
          </cell>
          <cell r="G115">
            <v>9582</v>
          </cell>
          <cell r="H115">
            <v>8257</v>
          </cell>
          <cell r="I115">
            <v>2717</v>
          </cell>
          <cell r="J115">
            <v>9896</v>
          </cell>
          <cell r="K115">
            <v>8374</v>
          </cell>
          <cell r="L115">
            <v>4403.6000000000004</v>
          </cell>
          <cell r="M115">
            <v>4582.01</v>
          </cell>
          <cell r="N115">
            <v>4792.07</v>
          </cell>
          <cell r="O115">
            <v>89.274000000000001</v>
          </cell>
          <cell r="P115">
            <v>94.572999999999993</v>
          </cell>
          <cell r="Q115">
            <v>100.571</v>
          </cell>
        </row>
        <row r="116">
          <cell r="A116" t="str">
            <v>Solihull</v>
          </cell>
          <cell r="B116">
            <v>334</v>
          </cell>
          <cell r="C116">
            <v>3892</v>
          </cell>
          <cell r="D116">
            <v>14946</v>
          </cell>
          <cell r="E116">
            <v>13724</v>
          </cell>
          <cell r="F116">
            <v>4004</v>
          </cell>
          <cell r="G116">
            <v>14674</v>
          </cell>
          <cell r="H116">
            <v>13594</v>
          </cell>
          <cell r="I116">
            <v>4098</v>
          </cell>
          <cell r="J116">
            <v>14630</v>
          </cell>
          <cell r="K116">
            <v>13329</v>
          </cell>
          <cell r="L116">
            <v>3749.79</v>
          </cell>
          <cell r="M116">
            <v>3886.88</v>
          </cell>
          <cell r="N116">
            <v>4051.64</v>
          </cell>
          <cell r="O116">
            <v>122.101</v>
          </cell>
          <cell r="P116">
            <v>125.437</v>
          </cell>
          <cell r="Q116">
            <v>129.88300000000001</v>
          </cell>
        </row>
        <row r="117">
          <cell r="A117" t="str">
            <v>Somerset</v>
          </cell>
          <cell r="B117">
            <v>933</v>
          </cell>
          <cell r="C117">
            <v>8805</v>
          </cell>
          <cell r="D117">
            <v>32724</v>
          </cell>
          <cell r="E117">
            <v>28867</v>
          </cell>
          <cell r="F117">
            <v>8936</v>
          </cell>
          <cell r="G117">
            <v>32315</v>
          </cell>
          <cell r="H117">
            <v>28569</v>
          </cell>
          <cell r="I117">
            <v>9045</v>
          </cell>
          <cell r="J117">
            <v>32052</v>
          </cell>
          <cell r="K117">
            <v>28386</v>
          </cell>
          <cell r="L117">
            <v>3751.97</v>
          </cell>
          <cell r="M117">
            <v>3888.53</v>
          </cell>
          <cell r="N117">
            <v>4052.34</v>
          </cell>
          <cell r="O117">
            <v>264.12400000000002</v>
          </cell>
          <cell r="P117">
            <v>271.49700000000001</v>
          </cell>
          <cell r="Q117">
            <v>281.56900000000002</v>
          </cell>
        </row>
        <row r="118">
          <cell r="A118" t="str">
            <v>South Gloucestershire</v>
          </cell>
          <cell r="B118">
            <v>803</v>
          </cell>
          <cell r="C118">
            <v>4780</v>
          </cell>
          <cell r="D118">
            <v>18328</v>
          </cell>
          <cell r="E118">
            <v>15434</v>
          </cell>
          <cell r="F118">
            <v>4927</v>
          </cell>
          <cell r="G118">
            <v>18006</v>
          </cell>
          <cell r="H118">
            <v>15442</v>
          </cell>
          <cell r="I118">
            <v>4970</v>
          </cell>
          <cell r="J118">
            <v>17760</v>
          </cell>
          <cell r="K118">
            <v>15449</v>
          </cell>
          <cell r="L118">
            <v>3646.62</v>
          </cell>
          <cell r="M118">
            <v>3781.22</v>
          </cell>
          <cell r="N118">
            <v>3943.96</v>
          </cell>
          <cell r="O118">
            <v>140.548</v>
          </cell>
          <cell r="P118">
            <v>145.10400000000001</v>
          </cell>
          <cell r="Q118">
            <v>150.57599999999999</v>
          </cell>
        </row>
        <row r="119">
          <cell r="A119" t="str">
            <v>South Tyneside</v>
          </cell>
          <cell r="B119">
            <v>393</v>
          </cell>
          <cell r="C119">
            <v>2392</v>
          </cell>
          <cell r="D119">
            <v>9378</v>
          </cell>
          <cell r="E119">
            <v>9454</v>
          </cell>
          <cell r="F119">
            <v>2513</v>
          </cell>
          <cell r="G119">
            <v>9041</v>
          </cell>
          <cell r="H119">
            <v>9208</v>
          </cell>
          <cell r="I119">
            <v>2527</v>
          </cell>
          <cell r="J119">
            <v>8869</v>
          </cell>
          <cell r="K119">
            <v>8929</v>
          </cell>
          <cell r="L119">
            <v>4092.34</v>
          </cell>
          <cell r="M119">
            <v>4240.95</v>
          </cell>
          <cell r="N119">
            <v>4417.33</v>
          </cell>
          <cell r="O119">
            <v>87.717999999999989</v>
          </cell>
          <cell r="P119">
            <v>89.472000000000008</v>
          </cell>
          <cell r="Q119">
            <v>91.260999999999996</v>
          </cell>
        </row>
        <row r="120">
          <cell r="A120" t="str">
            <v>Southampton</v>
          </cell>
          <cell r="B120">
            <v>852</v>
          </cell>
          <cell r="C120">
            <v>3786</v>
          </cell>
          <cell r="D120">
            <v>13261</v>
          </cell>
          <cell r="E120">
            <v>11111</v>
          </cell>
          <cell r="F120">
            <v>3939</v>
          </cell>
          <cell r="G120">
            <v>13071</v>
          </cell>
          <cell r="H120">
            <v>10834</v>
          </cell>
          <cell r="I120">
            <v>4099</v>
          </cell>
          <cell r="J120">
            <v>13091</v>
          </cell>
          <cell r="K120">
            <v>10564</v>
          </cell>
          <cell r="L120">
            <v>4116.8999999999996</v>
          </cell>
          <cell r="M120">
            <v>4264.84</v>
          </cell>
          <cell r="N120">
            <v>4440.79</v>
          </cell>
          <cell r="O120">
            <v>115.92400000000001</v>
          </cell>
          <cell r="P120">
            <v>118.75</v>
          </cell>
          <cell r="Q120">
            <v>123.25</v>
          </cell>
        </row>
        <row r="121">
          <cell r="A121" t="str">
            <v>Southend-on-Sea</v>
          </cell>
          <cell r="B121">
            <v>882</v>
          </cell>
          <cell r="C121">
            <v>3116</v>
          </cell>
          <cell r="D121">
            <v>11394</v>
          </cell>
          <cell r="E121">
            <v>11097</v>
          </cell>
          <cell r="F121">
            <v>3170</v>
          </cell>
          <cell r="G121">
            <v>11195</v>
          </cell>
          <cell r="H121">
            <v>11072</v>
          </cell>
          <cell r="I121">
            <v>3197</v>
          </cell>
          <cell r="J121">
            <v>11084</v>
          </cell>
          <cell r="K121">
            <v>10974</v>
          </cell>
          <cell r="L121">
            <v>4026.04</v>
          </cell>
          <cell r="M121">
            <v>4170.9799999999996</v>
          </cell>
          <cell r="N121">
            <v>4343.8</v>
          </cell>
          <cell r="O121">
            <v>103.095</v>
          </cell>
          <cell r="P121">
            <v>106.09699999999999</v>
          </cell>
          <cell r="Q121">
            <v>109.703</v>
          </cell>
        </row>
        <row r="122">
          <cell r="A122" t="str">
            <v>Southwark</v>
          </cell>
          <cell r="B122">
            <v>210</v>
          </cell>
          <cell r="C122">
            <v>5666</v>
          </cell>
          <cell r="D122">
            <v>17582</v>
          </cell>
          <cell r="E122">
            <v>6797</v>
          </cell>
          <cell r="F122">
            <v>5840</v>
          </cell>
          <cell r="G122">
            <v>17637</v>
          </cell>
          <cell r="H122">
            <v>6729</v>
          </cell>
          <cell r="I122">
            <v>5903</v>
          </cell>
          <cell r="J122">
            <v>17882</v>
          </cell>
          <cell r="K122">
            <v>6627</v>
          </cell>
          <cell r="L122">
            <v>5755.83</v>
          </cell>
          <cell r="M122">
            <v>5961.29</v>
          </cell>
          <cell r="N122">
            <v>6200.27</v>
          </cell>
          <cell r="O122">
            <v>172.934</v>
          </cell>
          <cell r="P122">
            <v>180.06700000000001</v>
          </cell>
          <cell r="Q122">
            <v>188.56299999999999</v>
          </cell>
        </row>
        <row r="123">
          <cell r="A123" t="str">
            <v>St Helens</v>
          </cell>
          <cell r="B123">
            <v>342</v>
          </cell>
          <cell r="C123">
            <v>3183</v>
          </cell>
          <cell r="D123">
            <v>12078</v>
          </cell>
          <cell r="E123">
            <v>10573</v>
          </cell>
          <cell r="F123">
            <v>3339</v>
          </cell>
          <cell r="G123">
            <v>11793</v>
          </cell>
          <cell r="H123">
            <v>10325</v>
          </cell>
          <cell r="I123">
            <v>3304</v>
          </cell>
          <cell r="J123">
            <v>11777</v>
          </cell>
          <cell r="K123">
            <v>10058</v>
          </cell>
          <cell r="L123">
            <v>3976.86</v>
          </cell>
          <cell r="M123">
            <v>4119.84</v>
          </cell>
          <cell r="N123">
            <v>4290.29</v>
          </cell>
          <cell r="O123">
            <v>102.738</v>
          </cell>
          <cell r="P123">
            <v>104.879</v>
          </cell>
          <cell r="Q123">
            <v>107.854</v>
          </cell>
        </row>
        <row r="124">
          <cell r="A124" t="str">
            <v>Staffordshire</v>
          </cell>
          <cell r="B124">
            <v>860</v>
          </cell>
          <cell r="C124">
            <v>13872</v>
          </cell>
          <cell r="D124">
            <v>53234</v>
          </cell>
          <cell r="E124">
            <v>49929</v>
          </cell>
          <cell r="F124">
            <v>14350</v>
          </cell>
          <cell r="G124">
            <v>51778</v>
          </cell>
          <cell r="H124">
            <v>49083</v>
          </cell>
          <cell r="I124">
            <v>14268</v>
          </cell>
          <cell r="J124">
            <v>51208</v>
          </cell>
          <cell r="K124">
            <v>48443</v>
          </cell>
          <cell r="L124">
            <v>3775.81</v>
          </cell>
          <cell r="M124">
            <v>3913.17</v>
          </cell>
          <cell r="N124">
            <v>4077.99</v>
          </cell>
          <cell r="O124">
            <v>441.90199999999999</v>
          </cell>
          <cell r="P124">
            <v>450.84</v>
          </cell>
          <cell r="Q124">
            <v>464.56099999999998</v>
          </cell>
        </row>
        <row r="125">
          <cell r="A125" t="str">
            <v>Stockport</v>
          </cell>
          <cell r="B125">
            <v>356</v>
          </cell>
          <cell r="C125">
            <v>5042</v>
          </cell>
          <cell r="D125">
            <v>18094</v>
          </cell>
          <cell r="E125">
            <v>15135</v>
          </cell>
          <cell r="F125">
            <v>5272</v>
          </cell>
          <cell r="G125">
            <v>17585</v>
          </cell>
          <cell r="H125">
            <v>14585</v>
          </cell>
          <cell r="I125">
            <v>5243</v>
          </cell>
          <cell r="J125">
            <v>17366</v>
          </cell>
          <cell r="K125">
            <v>14353</v>
          </cell>
          <cell r="L125">
            <v>3901.6</v>
          </cell>
          <cell r="M125">
            <v>4042.61</v>
          </cell>
          <cell r="N125">
            <v>4211.16</v>
          </cell>
          <cell r="O125">
            <v>149.31800000000001</v>
          </cell>
          <cell r="P125">
            <v>152.304</v>
          </cell>
          <cell r="Q125">
            <v>155.65299999999999</v>
          </cell>
        </row>
        <row r="126">
          <cell r="A126" t="str">
            <v>Stockton-on-Tees</v>
          </cell>
          <cell r="B126">
            <v>808</v>
          </cell>
          <cell r="C126">
            <v>3497</v>
          </cell>
          <cell r="D126">
            <v>12471</v>
          </cell>
          <cell r="E126">
            <v>11943</v>
          </cell>
          <cell r="F126">
            <v>3636</v>
          </cell>
          <cell r="G126">
            <v>12248</v>
          </cell>
          <cell r="H126">
            <v>11596</v>
          </cell>
          <cell r="I126">
            <v>3655</v>
          </cell>
          <cell r="J126">
            <v>12241</v>
          </cell>
          <cell r="K126">
            <v>11218</v>
          </cell>
          <cell r="L126">
            <v>3959.77</v>
          </cell>
          <cell r="M126">
            <v>4102.22</v>
          </cell>
          <cell r="N126">
            <v>4271.96</v>
          </cell>
          <cell r="O126">
            <v>110.521</v>
          </cell>
          <cell r="P126">
            <v>112.73099999999999</v>
          </cell>
          <cell r="Q126">
            <v>115.83</v>
          </cell>
        </row>
        <row r="127">
          <cell r="A127" t="str">
            <v>Stoke-on-Trent</v>
          </cell>
          <cell r="B127">
            <v>861</v>
          </cell>
          <cell r="C127">
            <v>4593</v>
          </cell>
          <cell r="D127">
            <v>15902</v>
          </cell>
          <cell r="E127">
            <v>13617</v>
          </cell>
          <cell r="F127">
            <v>4731</v>
          </cell>
          <cell r="G127">
            <v>15720</v>
          </cell>
          <cell r="H127">
            <v>13453</v>
          </cell>
          <cell r="I127">
            <v>4607</v>
          </cell>
          <cell r="J127">
            <v>15991</v>
          </cell>
          <cell r="K127">
            <v>13166</v>
          </cell>
          <cell r="L127">
            <v>4069.74</v>
          </cell>
          <cell r="M127">
            <v>4215.1499999999996</v>
          </cell>
          <cell r="N127">
            <v>4388.07</v>
          </cell>
          <cell r="O127">
            <v>138.827</v>
          </cell>
          <cell r="P127">
            <v>142.91</v>
          </cell>
          <cell r="Q127">
            <v>148.15899999999999</v>
          </cell>
        </row>
        <row r="128">
          <cell r="A128" t="str">
            <v>Suffolk</v>
          </cell>
          <cell r="B128">
            <v>935</v>
          </cell>
          <cell r="C128">
            <v>11137</v>
          </cell>
          <cell r="D128">
            <v>44655</v>
          </cell>
          <cell r="E128">
            <v>39819</v>
          </cell>
          <cell r="F128">
            <v>11673</v>
          </cell>
          <cell r="G128">
            <v>44218</v>
          </cell>
          <cell r="H128">
            <v>39799</v>
          </cell>
          <cell r="I128">
            <v>11831</v>
          </cell>
          <cell r="J128">
            <v>44620</v>
          </cell>
          <cell r="K128">
            <v>39543</v>
          </cell>
          <cell r="L128">
            <v>3763.11</v>
          </cell>
          <cell r="M128">
            <v>3900.18</v>
          </cell>
          <cell r="N128">
            <v>4064.74</v>
          </cell>
          <cell r="O128">
            <v>359.79500000000002</v>
          </cell>
          <cell r="P128">
            <v>373.20800000000003</v>
          </cell>
          <cell r="Q128">
            <v>390.19099999999997</v>
          </cell>
        </row>
        <row r="129">
          <cell r="A129" t="str">
            <v>Sunderland</v>
          </cell>
          <cell r="B129">
            <v>394</v>
          </cell>
          <cell r="C129">
            <v>4954</v>
          </cell>
          <cell r="D129">
            <v>18195</v>
          </cell>
          <cell r="E129">
            <v>17530</v>
          </cell>
          <cell r="F129">
            <v>4984</v>
          </cell>
          <cell r="G129">
            <v>17926</v>
          </cell>
          <cell r="H129">
            <v>16945</v>
          </cell>
          <cell r="I129">
            <v>5049</v>
          </cell>
          <cell r="J129">
            <v>17760</v>
          </cell>
          <cell r="K129">
            <v>16487</v>
          </cell>
          <cell r="L129">
            <v>3990.02</v>
          </cell>
          <cell r="M129">
            <v>4136.51</v>
          </cell>
          <cell r="N129">
            <v>4310.59</v>
          </cell>
          <cell r="O129">
            <v>162.31</v>
          </cell>
          <cell r="P129">
            <v>165.55599999999998</v>
          </cell>
          <cell r="Q129">
            <v>169.38900000000001</v>
          </cell>
        </row>
        <row r="130">
          <cell r="A130" t="str">
            <v>Surrey</v>
          </cell>
          <cell r="B130">
            <v>936</v>
          </cell>
          <cell r="C130">
            <v>19192</v>
          </cell>
          <cell r="D130">
            <v>65112</v>
          </cell>
          <cell r="E130">
            <v>54935</v>
          </cell>
          <cell r="F130">
            <v>19747</v>
          </cell>
          <cell r="G130">
            <v>65260</v>
          </cell>
          <cell r="H130">
            <v>54581</v>
          </cell>
          <cell r="I130">
            <v>19929</v>
          </cell>
          <cell r="J130">
            <v>65598</v>
          </cell>
          <cell r="K130">
            <v>54759</v>
          </cell>
          <cell r="L130">
            <v>3976.37</v>
          </cell>
          <cell r="M130">
            <v>4129.25</v>
          </cell>
          <cell r="N130">
            <v>4312.7</v>
          </cell>
          <cell r="O130">
            <v>553.66600000000005</v>
          </cell>
          <cell r="P130">
            <v>576.39400000000001</v>
          </cell>
          <cell r="Q130">
            <v>605.01099999999997</v>
          </cell>
        </row>
        <row r="131">
          <cell r="A131" t="str">
            <v>Sutton</v>
          </cell>
          <cell r="B131">
            <v>319</v>
          </cell>
          <cell r="C131">
            <v>3130</v>
          </cell>
          <cell r="D131">
            <v>11417</v>
          </cell>
          <cell r="E131">
            <v>13447</v>
          </cell>
          <cell r="F131">
            <v>3186</v>
          </cell>
          <cell r="G131">
            <v>11236</v>
          </cell>
          <cell r="H131">
            <v>13450</v>
          </cell>
          <cell r="I131">
            <v>3279</v>
          </cell>
          <cell r="J131">
            <v>11077</v>
          </cell>
          <cell r="K131">
            <v>13445</v>
          </cell>
          <cell r="L131">
            <v>4252.88</v>
          </cell>
          <cell r="M131">
            <v>4408.75</v>
          </cell>
          <cell r="N131">
            <v>4596.3599999999997</v>
          </cell>
          <cell r="O131">
            <v>119.05500000000001</v>
          </cell>
          <cell r="P131">
            <v>122.881</v>
          </cell>
          <cell r="Q131">
            <v>127.783</v>
          </cell>
        </row>
        <row r="132">
          <cell r="A132" t="str">
            <v>Swindon</v>
          </cell>
          <cell r="B132">
            <v>866</v>
          </cell>
          <cell r="C132">
            <v>3596</v>
          </cell>
          <cell r="D132">
            <v>13692</v>
          </cell>
          <cell r="E132">
            <v>10796</v>
          </cell>
          <cell r="F132">
            <v>3640</v>
          </cell>
          <cell r="G132">
            <v>13672</v>
          </cell>
          <cell r="H132">
            <v>10785</v>
          </cell>
          <cell r="I132">
            <v>3636</v>
          </cell>
          <cell r="J132">
            <v>13715</v>
          </cell>
          <cell r="K132">
            <v>10795</v>
          </cell>
          <cell r="L132">
            <v>3774.89</v>
          </cell>
          <cell r="M132">
            <v>3912.8</v>
          </cell>
          <cell r="N132">
            <v>4078.73</v>
          </cell>
          <cell r="O132">
            <v>106.014</v>
          </cell>
          <cell r="P132">
            <v>109.938</v>
          </cell>
          <cell r="Q132">
            <v>114.8</v>
          </cell>
        </row>
        <row r="133">
          <cell r="A133" t="str">
            <v>Tameside</v>
          </cell>
          <cell r="B133">
            <v>357</v>
          </cell>
          <cell r="C133">
            <v>4095</v>
          </cell>
          <cell r="D133">
            <v>15206</v>
          </cell>
          <cell r="E133">
            <v>15091</v>
          </cell>
          <cell r="F133">
            <v>4262</v>
          </cell>
          <cell r="G133">
            <v>15017</v>
          </cell>
          <cell r="H133">
            <v>14645</v>
          </cell>
          <cell r="I133">
            <v>4287</v>
          </cell>
          <cell r="J133">
            <v>14969</v>
          </cell>
          <cell r="K133">
            <v>14368</v>
          </cell>
          <cell r="L133">
            <v>3982.51</v>
          </cell>
          <cell r="M133">
            <v>4126.3599999999997</v>
          </cell>
          <cell r="N133">
            <v>4298.2</v>
          </cell>
          <cell r="O133">
            <v>136.96600000000001</v>
          </cell>
          <cell r="P133">
            <v>139.983</v>
          </cell>
          <cell r="Q133">
            <v>144.523</v>
          </cell>
        </row>
        <row r="134">
          <cell r="A134" t="str">
            <v>Telford and Wrekin</v>
          </cell>
          <cell r="B134">
            <v>894</v>
          </cell>
          <cell r="C134">
            <v>3341</v>
          </cell>
          <cell r="D134">
            <v>11888</v>
          </cell>
          <cell r="E134">
            <v>9554</v>
          </cell>
          <cell r="F134">
            <v>3479</v>
          </cell>
          <cell r="G134">
            <v>11560</v>
          </cell>
          <cell r="H134">
            <v>9450</v>
          </cell>
          <cell r="I134">
            <v>3428</v>
          </cell>
          <cell r="J134">
            <v>11519</v>
          </cell>
          <cell r="K134">
            <v>9332</v>
          </cell>
          <cell r="L134">
            <v>3910.83</v>
          </cell>
          <cell r="M134">
            <v>4051.55</v>
          </cell>
          <cell r="N134">
            <v>4219.45</v>
          </cell>
          <cell r="O134">
            <v>96.921999999999997</v>
          </cell>
          <cell r="P134">
            <v>99.218000000000004</v>
          </cell>
          <cell r="Q134">
            <v>102.444</v>
          </cell>
        </row>
        <row r="135">
          <cell r="A135" t="str">
            <v>Thurrock</v>
          </cell>
          <cell r="B135">
            <v>883</v>
          </cell>
          <cell r="C135">
            <v>2922</v>
          </cell>
          <cell r="D135">
            <v>11191</v>
          </cell>
          <cell r="E135">
            <v>8257</v>
          </cell>
          <cell r="F135">
            <v>3025</v>
          </cell>
          <cell r="G135">
            <v>11009</v>
          </cell>
          <cell r="H135">
            <v>8369</v>
          </cell>
          <cell r="I135">
            <v>2990</v>
          </cell>
          <cell r="J135">
            <v>11040</v>
          </cell>
          <cell r="K135">
            <v>8268</v>
          </cell>
          <cell r="L135">
            <v>4140.75</v>
          </cell>
          <cell r="M135">
            <v>4290.71</v>
          </cell>
          <cell r="N135">
            <v>4470.3</v>
          </cell>
          <cell r="O135">
            <v>92.629000000000005</v>
          </cell>
          <cell r="P135">
            <v>96.125</v>
          </cell>
          <cell r="Q135">
            <v>99.679000000000002</v>
          </cell>
        </row>
        <row r="136">
          <cell r="A136" t="str">
            <v>Torbay</v>
          </cell>
          <cell r="B136">
            <v>880</v>
          </cell>
          <cell r="C136">
            <v>2205</v>
          </cell>
          <cell r="D136">
            <v>7712</v>
          </cell>
          <cell r="E136">
            <v>7791</v>
          </cell>
          <cell r="F136">
            <v>2234</v>
          </cell>
          <cell r="G136">
            <v>7699</v>
          </cell>
          <cell r="H136">
            <v>7651</v>
          </cell>
          <cell r="I136">
            <v>2203</v>
          </cell>
          <cell r="J136">
            <v>7715</v>
          </cell>
          <cell r="K136">
            <v>7575</v>
          </cell>
          <cell r="L136">
            <v>3922</v>
          </cell>
          <cell r="M136">
            <v>4063.52</v>
          </cell>
          <cell r="N136">
            <v>4232.66</v>
          </cell>
          <cell r="O136">
            <v>69.450999999999993</v>
          </cell>
          <cell r="P136">
            <v>71.453000000000003</v>
          </cell>
          <cell r="Q136">
            <v>74.042000000000002</v>
          </cell>
        </row>
        <row r="137">
          <cell r="A137" t="str">
            <v>Tower Hamlets</v>
          </cell>
          <cell r="B137">
            <v>211</v>
          </cell>
          <cell r="C137">
            <v>5502</v>
          </cell>
          <cell r="D137">
            <v>17384</v>
          </cell>
          <cell r="E137">
            <v>13509</v>
          </cell>
          <cell r="F137">
            <v>5713</v>
          </cell>
          <cell r="G137">
            <v>17749</v>
          </cell>
          <cell r="H137">
            <v>13691</v>
          </cell>
          <cell r="I137">
            <v>5918</v>
          </cell>
          <cell r="J137">
            <v>18149</v>
          </cell>
          <cell r="K137">
            <v>13940</v>
          </cell>
          <cell r="L137">
            <v>6288.87</v>
          </cell>
          <cell r="M137">
            <v>6522.66</v>
          </cell>
          <cell r="N137">
            <v>6791.71</v>
          </cell>
          <cell r="O137">
            <v>228.88300000000001</v>
          </cell>
          <cell r="P137">
            <v>242.33600000000001</v>
          </cell>
          <cell r="Q137">
            <v>258.13299999999998</v>
          </cell>
        </row>
        <row r="138">
          <cell r="A138" t="str">
            <v>Trafford</v>
          </cell>
          <cell r="B138">
            <v>358</v>
          </cell>
          <cell r="C138">
            <v>4199</v>
          </cell>
          <cell r="D138">
            <v>14840</v>
          </cell>
          <cell r="E138">
            <v>14418</v>
          </cell>
          <cell r="F138">
            <v>4253</v>
          </cell>
          <cell r="G138">
            <v>14978</v>
          </cell>
          <cell r="H138">
            <v>14160</v>
          </cell>
          <cell r="I138">
            <v>4292</v>
          </cell>
          <cell r="J138">
            <v>15196</v>
          </cell>
          <cell r="K138">
            <v>14035</v>
          </cell>
          <cell r="L138">
            <v>3852.14</v>
          </cell>
          <cell r="M138">
            <v>3992.15</v>
          </cell>
          <cell r="N138">
            <v>4160.07</v>
          </cell>
          <cell r="O138">
            <v>128.881</v>
          </cell>
          <cell r="P138">
            <v>133.30199999999999</v>
          </cell>
          <cell r="Q138">
            <v>139.458</v>
          </cell>
        </row>
        <row r="139">
          <cell r="A139" t="str">
            <v>Wakefield</v>
          </cell>
          <cell r="B139">
            <v>384</v>
          </cell>
          <cell r="C139">
            <v>5403</v>
          </cell>
          <cell r="D139">
            <v>21160</v>
          </cell>
          <cell r="E139">
            <v>20452</v>
          </cell>
          <cell r="F139">
            <v>5695</v>
          </cell>
          <cell r="G139">
            <v>20777</v>
          </cell>
          <cell r="H139">
            <v>19910</v>
          </cell>
          <cell r="I139">
            <v>5658</v>
          </cell>
          <cell r="J139">
            <v>20860</v>
          </cell>
          <cell r="K139">
            <v>19339</v>
          </cell>
          <cell r="L139">
            <v>3881.2</v>
          </cell>
          <cell r="M139">
            <v>4021.88</v>
          </cell>
          <cell r="N139">
            <v>4190.34</v>
          </cell>
          <cell r="O139">
            <v>182.47499999999999</v>
          </cell>
          <cell r="P139">
            <v>186.54300000000001</v>
          </cell>
          <cell r="Q139">
            <v>192.15600000000001</v>
          </cell>
        </row>
        <row r="140">
          <cell r="A140" t="str">
            <v>Walsall</v>
          </cell>
          <cell r="B140">
            <v>335</v>
          </cell>
          <cell r="C140">
            <v>5483</v>
          </cell>
          <cell r="D140">
            <v>19861</v>
          </cell>
          <cell r="E140">
            <v>17752</v>
          </cell>
          <cell r="F140">
            <v>5632</v>
          </cell>
          <cell r="G140">
            <v>19769</v>
          </cell>
          <cell r="H140">
            <v>17397</v>
          </cell>
          <cell r="I140">
            <v>5647</v>
          </cell>
          <cell r="J140">
            <v>19795</v>
          </cell>
          <cell r="K140">
            <v>17221</v>
          </cell>
          <cell r="L140">
            <v>4023.23</v>
          </cell>
          <cell r="M140">
            <v>4183.1000000000004</v>
          </cell>
          <cell r="N140">
            <v>4371.33</v>
          </cell>
          <cell r="O140">
            <v>173.38499999999999</v>
          </cell>
          <cell r="P140">
            <v>179.02799999999999</v>
          </cell>
          <cell r="Q140">
            <v>186.494</v>
          </cell>
        </row>
        <row r="141">
          <cell r="A141" t="str">
            <v>Waltham Forest</v>
          </cell>
          <cell r="B141">
            <v>320</v>
          </cell>
          <cell r="C141">
            <v>5077</v>
          </cell>
          <cell r="D141">
            <v>17037</v>
          </cell>
          <cell r="E141">
            <v>13029</v>
          </cell>
          <cell r="F141">
            <v>5192</v>
          </cell>
          <cell r="G141">
            <v>17315</v>
          </cell>
          <cell r="H141">
            <v>12992</v>
          </cell>
          <cell r="I141">
            <v>5092</v>
          </cell>
          <cell r="J141">
            <v>17849</v>
          </cell>
          <cell r="K141">
            <v>12849</v>
          </cell>
          <cell r="L141">
            <v>4584.3100000000004</v>
          </cell>
          <cell r="M141">
            <v>4747.41</v>
          </cell>
          <cell r="N141">
            <v>4940.45</v>
          </cell>
          <cell r="O141">
            <v>161.10599999999999</v>
          </cell>
          <cell r="P141">
            <v>168.52799999999999</v>
          </cell>
          <cell r="Q141">
            <v>176.81899999999999</v>
          </cell>
        </row>
        <row r="142">
          <cell r="A142" t="str">
            <v>Wandsworth</v>
          </cell>
          <cell r="B142">
            <v>212</v>
          </cell>
          <cell r="C142">
            <v>5189</v>
          </cell>
          <cell r="D142">
            <v>13421</v>
          </cell>
          <cell r="E142">
            <v>9337</v>
          </cell>
          <cell r="F142">
            <v>5410</v>
          </cell>
          <cell r="G142">
            <v>13644</v>
          </cell>
          <cell r="H142">
            <v>9245</v>
          </cell>
          <cell r="I142">
            <v>5579</v>
          </cell>
          <cell r="J142">
            <v>14012</v>
          </cell>
          <cell r="K142">
            <v>9159</v>
          </cell>
          <cell r="L142">
            <v>5145.71</v>
          </cell>
          <cell r="M142">
            <v>5375.71</v>
          </cell>
          <cell r="N142">
            <v>5639.14</v>
          </cell>
          <cell r="O142">
            <v>143.80699999999999</v>
          </cell>
          <cell r="P142">
            <v>152.12700000000001</v>
          </cell>
          <cell r="Q142">
            <v>162.125</v>
          </cell>
        </row>
        <row r="143">
          <cell r="A143" t="str">
            <v>Warrington</v>
          </cell>
          <cell r="B143">
            <v>877</v>
          </cell>
          <cell r="C143">
            <v>3726</v>
          </cell>
          <cell r="D143">
            <v>13890</v>
          </cell>
          <cell r="E143">
            <v>12723</v>
          </cell>
          <cell r="F143">
            <v>3827</v>
          </cell>
          <cell r="G143">
            <v>13688</v>
          </cell>
          <cell r="H143">
            <v>12568</v>
          </cell>
          <cell r="I143">
            <v>3805</v>
          </cell>
          <cell r="J143">
            <v>13673</v>
          </cell>
          <cell r="K143">
            <v>12351</v>
          </cell>
          <cell r="L143">
            <v>3818.9</v>
          </cell>
          <cell r="M143">
            <v>3957.89</v>
          </cell>
          <cell r="N143">
            <v>4124.7299999999996</v>
          </cell>
          <cell r="O143">
            <v>115.86199999999999</v>
          </cell>
          <cell r="P143">
            <v>119.065</v>
          </cell>
          <cell r="Q143">
            <v>123.03700000000001</v>
          </cell>
        </row>
        <row r="144">
          <cell r="A144" t="str">
            <v>Warwickshire</v>
          </cell>
          <cell r="B144">
            <v>937</v>
          </cell>
          <cell r="C144">
            <v>9277</v>
          </cell>
          <cell r="D144">
            <v>33874</v>
          </cell>
          <cell r="E144">
            <v>30716</v>
          </cell>
          <cell r="F144">
            <v>9592</v>
          </cell>
          <cell r="G144">
            <v>33606</v>
          </cell>
          <cell r="H144">
            <v>30620</v>
          </cell>
          <cell r="I144">
            <v>9709</v>
          </cell>
          <cell r="J144">
            <v>33677</v>
          </cell>
          <cell r="K144">
            <v>30542</v>
          </cell>
          <cell r="L144">
            <v>3789.11</v>
          </cell>
          <cell r="M144">
            <v>3927.26</v>
          </cell>
          <cell r="N144">
            <v>4093.2</v>
          </cell>
          <cell r="O144">
            <v>279.89</v>
          </cell>
          <cell r="P144">
            <v>289.90199999999999</v>
          </cell>
          <cell r="Q144">
            <v>302.60199999999998</v>
          </cell>
        </row>
        <row r="145">
          <cell r="A145" t="str">
            <v>West Berkshire</v>
          </cell>
          <cell r="B145">
            <v>869</v>
          </cell>
          <cell r="C145">
            <v>2745</v>
          </cell>
          <cell r="D145">
            <v>10224</v>
          </cell>
          <cell r="E145">
            <v>10245</v>
          </cell>
          <cell r="F145">
            <v>2727</v>
          </cell>
          <cell r="G145">
            <v>10291</v>
          </cell>
          <cell r="H145">
            <v>10155</v>
          </cell>
          <cell r="I145">
            <v>2730</v>
          </cell>
          <cell r="J145">
            <v>10432</v>
          </cell>
          <cell r="K145">
            <v>10089</v>
          </cell>
          <cell r="L145">
            <v>3984.23</v>
          </cell>
          <cell r="M145">
            <v>4137.1499999999996</v>
          </cell>
          <cell r="N145">
            <v>4321.45</v>
          </cell>
          <cell r="O145">
            <v>92.49</v>
          </cell>
          <cell r="P145">
            <v>95.87</v>
          </cell>
          <cell r="Q145">
            <v>100.47799999999999</v>
          </cell>
        </row>
        <row r="146">
          <cell r="A146" t="str">
            <v>West Sussex</v>
          </cell>
          <cell r="B146">
            <v>938</v>
          </cell>
          <cell r="C146">
            <v>12933</v>
          </cell>
          <cell r="D146">
            <v>47645</v>
          </cell>
          <cell r="E146">
            <v>42685</v>
          </cell>
          <cell r="F146">
            <v>13269</v>
          </cell>
          <cell r="G146">
            <v>47162</v>
          </cell>
          <cell r="H146">
            <v>42219</v>
          </cell>
          <cell r="I146">
            <v>13343</v>
          </cell>
          <cell r="J146">
            <v>46924</v>
          </cell>
          <cell r="K146">
            <v>42170</v>
          </cell>
          <cell r="L146">
            <v>3876.86</v>
          </cell>
          <cell r="M146">
            <v>4017.63</v>
          </cell>
          <cell r="N146">
            <v>4186.3500000000004</v>
          </cell>
          <cell r="O146">
            <v>400.33600000000001</v>
          </cell>
          <cell r="P146">
            <v>412.41</v>
          </cell>
          <cell r="Q146">
            <v>428.83699999999999</v>
          </cell>
        </row>
        <row r="147">
          <cell r="A147" t="str">
            <v>Westminster</v>
          </cell>
          <cell r="B147">
            <v>213</v>
          </cell>
          <cell r="C147">
            <v>3270</v>
          </cell>
          <cell r="D147">
            <v>8587</v>
          </cell>
          <cell r="E147">
            <v>5714</v>
          </cell>
          <cell r="F147">
            <v>3550</v>
          </cell>
          <cell r="G147">
            <v>8622</v>
          </cell>
          <cell r="H147">
            <v>5880</v>
          </cell>
          <cell r="I147">
            <v>3866</v>
          </cell>
          <cell r="J147">
            <v>8775</v>
          </cell>
          <cell r="K147">
            <v>5981</v>
          </cell>
          <cell r="L147">
            <v>5439.21</v>
          </cell>
          <cell r="M147">
            <v>5649.99</v>
          </cell>
          <cell r="N147">
            <v>5892.98</v>
          </cell>
          <cell r="O147">
            <v>95.572000000000003</v>
          </cell>
          <cell r="P147">
            <v>101.994</v>
          </cell>
          <cell r="Q147">
            <v>109.739</v>
          </cell>
        </row>
        <row r="148">
          <cell r="A148" t="str">
            <v>Wigan</v>
          </cell>
          <cell r="B148">
            <v>359</v>
          </cell>
          <cell r="C148">
            <v>5652</v>
          </cell>
          <cell r="D148">
            <v>20732</v>
          </cell>
          <cell r="E148">
            <v>20005</v>
          </cell>
          <cell r="F148">
            <v>5792</v>
          </cell>
          <cell r="G148">
            <v>20418</v>
          </cell>
          <cell r="H148">
            <v>19506</v>
          </cell>
          <cell r="I148">
            <v>5758</v>
          </cell>
          <cell r="J148">
            <v>20505</v>
          </cell>
          <cell r="K148">
            <v>19079</v>
          </cell>
          <cell r="L148">
            <v>3948.04</v>
          </cell>
          <cell r="M148">
            <v>4090.85</v>
          </cell>
          <cell r="N148">
            <v>4261.6899999999996</v>
          </cell>
          <cell r="O148">
            <v>183.14599999999999</v>
          </cell>
          <cell r="P148">
            <v>187.017</v>
          </cell>
          <cell r="Q148">
            <v>193.23400000000001</v>
          </cell>
        </row>
        <row r="149">
          <cell r="A149" t="str">
            <v>Wiltshire</v>
          </cell>
          <cell r="B149">
            <v>865</v>
          </cell>
          <cell r="C149">
            <v>7926</v>
          </cell>
          <cell r="D149">
            <v>29572</v>
          </cell>
          <cell r="E149">
            <v>26103</v>
          </cell>
          <cell r="F149">
            <v>8122</v>
          </cell>
          <cell r="G149">
            <v>28955</v>
          </cell>
          <cell r="H149">
            <v>26083</v>
          </cell>
          <cell r="I149">
            <v>8134</v>
          </cell>
          <cell r="J149">
            <v>28621</v>
          </cell>
          <cell r="K149">
            <v>26008</v>
          </cell>
          <cell r="L149">
            <v>3713.26</v>
          </cell>
          <cell r="M149">
            <v>3849.41</v>
          </cell>
          <cell r="N149">
            <v>4013.48</v>
          </cell>
          <cell r="O149">
            <v>236.167</v>
          </cell>
          <cell r="P149">
            <v>243.12899999999999</v>
          </cell>
          <cell r="Q149">
            <v>251.898</v>
          </cell>
        </row>
        <row r="150">
          <cell r="A150" t="str">
            <v>Windsor and Maidenhead</v>
          </cell>
          <cell r="B150">
            <v>868</v>
          </cell>
          <cell r="C150">
            <v>2173</v>
          </cell>
          <cell r="D150">
            <v>8093</v>
          </cell>
          <cell r="E150">
            <v>7912</v>
          </cell>
          <cell r="F150">
            <v>2276</v>
          </cell>
          <cell r="G150">
            <v>8100</v>
          </cell>
          <cell r="H150">
            <v>7910</v>
          </cell>
          <cell r="I150">
            <v>2337</v>
          </cell>
          <cell r="J150">
            <v>8175</v>
          </cell>
          <cell r="K150">
            <v>7934</v>
          </cell>
          <cell r="L150">
            <v>4039.62</v>
          </cell>
          <cell r="M150">
            <v>4193.25</v>
          </cell>
          <cell r="N150">
            <v>4377.8599999999997</v>
          </cell>
          <cell r="O150">
            <v>73.432000000000002</v>
          </cell>
          <cell r="P150">
            <v>76.677999999999997</v>
          </cell>
          <cell r="Q150">
            <v>80.754000000000005</v>
          </cell>
        </row>
        <row r="151">
          <cell r="A151" t="str">
            <v>Wirral</v>
          </cell>
          <cell r="B151">
            <v>344</v>
          </cell>
          <cell r="C151">
            <v>5791</v>
          </cell>
          <cell r="D151">
            <v>21049</v>
          </cell>
          <cell r="E151">
            <v>20095</v>
          </cell>
          <cell r="F151">
            <v>5926</v>
          </cell>
          <cell r="G151">
            <v>20814</v>
          </cell>
          <cell r="H151">
            <v>19583</v>
          </cell>
          <cell r="I151">
            <v>5965</v>
          </cell>
          <cell r="J151">
            <v>20857</v>
          </cell>
          <cell r="K151">
            <v>19062</v>
          </cell>
          <cell r="L151">
            <v>3937.12</v>
          </cell>
          <cell r="M151">
            <v>4088.94</v>
          </cell>
          <cell r="N151">
            <v>4268.5600000000004</v>
          </cell>
          <cell r="O151">
            <v>184.78899999999999</v>
          </cell>
          <cell r="P151">
            <v>189.41200000000001</v>
          </cell>
          <cell r="Q151">
            <v>195.85900000000001</v>
          </cell>
        </row>
        <row r="152">
          <cell r="A152" t="str">
            <v>Wokingham</v>
          </cell>
          <cell r="B152">
            <v>872</v>
          </cell>
          <cell r="C152">
            <v>2460</v>
          </cell>
          <cell r="D152">
            <v>10469</v>
          </cell>
          <cell r="E152">
            <v>9085</v>
          </cell>
          <cell r="F152">
            <v>2604</v>
          </cell>
          <cell r="G152">
            <v>10472</v>
          </cell>
          <cell r="H152">
            <v>8874</v>
          </cell>
          <cell r="I152">
            <v>2620</v>
          </cell>
          <cell r="J152">
            <v>10545</v>
          </cell>
          <cell r="K152">
            <v>8874</v>
          </cell>
          <cell r="L152">
            <v>3843.66</v>
          </cell>
          <cell r="M152">
            <v>4005.12</v>
          </cell>
          <cell r="N152">
            <v>4198.08</v>
          </cell>
          <cell r="O152">
            <v>84.614000000000004</v>
          </cell>
          <cell r="P152">
            <v>87.912000000000006</v>
          </cell>
          <cell r="Q152">
            <v>92.521000000000001</v>
          </cell>
        </row>
        <row r="153">
          <cell r="A153" t="str">
            <v>Wolverhampton</v>
          </cell>
          <cell r="B153">
            <v>336</v>
          </cell>
          <cell r="C153">
            <v>4827</v>
          </cell>
          <cell r="D153">
            <v>17240</v>
          </cell>
          <cell r="E153">
            <v>14327</v>
          </cell>
          <cell r="F153">
            <v>4965</v>
          </cell>
          <cell r="G153">
            <v>17147</v>
          </cell>
          <cell r="H153">
            <v>14070</v>
          </cell>
          <cell r="I153">
            <v>4955</v>
          </cell>
          <cell r="J153">
            <v>17270</v>
          </cell>
          <cell r="K153">
            <v>13867</v>
          </cell>
          <cell r="L153">
            <v>4145.16</v>
          </cell>
          <cell r="M153">
            <v>4309.2700000000004</v>
          </cell>
          <cell r="N153">
            <v>4501.74</v>
          </cell>
          <cell r="O153">
            <v>150.85900000000001</v>
          </cell>
          <cell r="P153">
            <v>155.91800000000001</v>
          </cell>
          <cell r="Q153">
            <v>162.477</v>
          </cell>
        </row>
        <row r="154">
          <cell r="A154" t="str">
            <v>Worcestershire</v>
          </cell>
          <cell r="B154">
            <v>885</v>
          </cell>
          <cell r="C154">
            <v>9543</v>
          </cell>
          <cell r="D154">
            <v>35185</v>
          </cell>
          <cell r="E154">
            <v>31264</v>
          </cell>
          <cell r="F154">
            <v>9836</v>
          </cell>
          <cell r="G154">
            <v>34724</v>
          </cell>
          <cell r="H154">
            <v>30902</v>
          </cell>
          <cell r="I154">
            <v>9800</v>
          </cell>
          <cell r="J154">
            <v>34719</v>
          </cell>
          <cell r="K154">
            <v>30663</v>
          </cell>
          <cell r="L154">
            <v>3728.79</v>
          </cell>
          <cell r="M154">
            <v>3864.6</v>
          </cell>
          <cell r="N154">
            <v>4027.71</v>
          </cell>
          <cell r="O154">
            <v>283.358</v>
          </cell>
          <cell r="P154">
            <v>291.63</v>
          </cell>
          <cell r="Q154">
            <v>302.81099999999998</v>
          </cell>
        </row>
        <row r="155">
          <cell r="A155" t="str">
            <v>York</v>
          </cell>
          <cell r="B155">
            <v>816</v>
          </cell>
          <cell r="C155">
            <v>2895</v>
          </cell>
          <cell r="D155">
            <v>10676</v>
          </cell>
          <cell r="E155">
            <v>9195</v>
          </cell>
          <cell r="F155">
            <v>3024</v>
          </cell>
          <cell r="G155">
            <v>10473</v>
          </cell>
          <cell r="H155">
            <v>9108</v>
          </cell>
          <cell r="I155">
            <v>3167</v>
          </cell>
          <cell r="J155">
            <v>10409</v>
          </cell>
          <cell r="K155">
            <v>9108</v>
          </cell>
          <cell r="L155">
            <v>3800.73</v>
          </cell>
          <cell r="M155">
            <v>3938.52</v>
          </cell>
          <cell r="N155">
            <v>4103.2299999999996</v>
          </cell>
          <cell r="O155">
            <v>86.527000000000001</v>
          </cell>
          <cell r="P155">
            <v>89.03</v>
          </cell>
          <cell r="Q155">
            <v>93.078000000000003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ol"/>
      <sheetName val="Instructions"/>
      <sheetName val="LAs"/>
      <sheetName val="Schools Census"/>
      <sheetName val="Form 8b"/>
      <sheetName val="EYC"/>
      <sheetName val="EYC Calculation"/>
      <sheetName val="3yo adjustment"/>
      <sheetName val="Summary"/>
    </sheetNames>
    <sheetDataSet>
      <sheetData sheetId="0"/>
      <sheetData sheetId="1" refreshError="1">
        <row r="6">
          <cell r="D6" t="str">
            <v>Lincolnshire</v>
          </cell>
        </row>
      </sheetData>
      <sheetData sheetId="2" refreshError="1"/>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ocumentation"/>
      <sheetName val="Issues"/>
      <sheetName val="S52 Gross"/>
      <sheetName val="S52 Sec"/>
      <sheetName val="LIG"/>
      <sheetName val="Spec G"/>
      <sheetName val="Thres T"/>
      <sheetName val="Thres G"/>
      <sheetName val="all_asc"/>
      <sheetName val="sec_asc"/>
      <sheetName val="ctc_asc"/>
      <sheetName val="acad_asc"/>
      <sheetName val="Form7"/>
      <sheetName val="Form7 Acad"/>
      <sheetName val="Section52"/>
      <sheetName val="ACA"/>
      <sheetName val="STPCD"/>
      <sheetName val="Basket"/>
      <sheetName val="RPIX"/>
      <sheetName val="S52 ACA deflated"/>
      <sheetName val="UoF Breakdown"/>
      <sheetName val="Validation"/>
      <sheetName val="CTC_UoF"/>
      <sheetName val="Meals"/>
      <sheetName val="AA"/>
      <sheetName val="AA Summary"/>
      <sheetName val="Information"/>
      <sheetName val="Summary"/>
      <sheetName val="UoFs by LEA"/>
    </sheetNames>
    <sheetDataSet>
      <sheetData sheetId="0"/>
      <sheetData sheetId="1"/>
      <sheetData sheetId="2" refreshError="1"/>
      <sheetData sheetId="3" refreshError="1">
        <row r="11">
          <cell r="A11">
            <v>201</v>
          </cell>
          <cell r="B11">
            <v>0</v>
          </cell>
          <cell r="C11">
            <v>0</v>
          </cell>
          <cell r="D11">
            <v>0</v>
          </cell>
          <cell r="E11">
            <v>0</v>
          </cell>
          <cell r="F11">
            <v>0</v>
          </cell>
          <cell r="G11">
            <v>0</v>
          </cell>
          <cell r="H11">
            <v>0</v>
          </cell>
          <cell r="I11">
            <v>0</v>
          </cell>
          <cell r="J11">
            <v>0</v>
          </cell>
          <cell r="K11">
            <v>0</v>
          </cell>
          <cell r="L11">
            <v>0</v>
          </cell>
          <cell r="M11">
            <v>58100</v>
          </cell>
          <cell r="N11">
            <v>0</v>
          </cell>
          <cell r="O11">
            <v>0</v>
          </cell>
          <cell r="P11">
            <v>0</v>
          </cell>
          <cell r="Q11">
            <v>0</v>
          </cell>
          <cell r="U11">
            <v>0</v>
          </cell>
          <cell r="X11">
            <v>15100</v>
          </cell>
          <cell r="Y11">
            <v>0</v>
          </cell>
          <cell r="Z11">
            <v>0</v>
          </cell>
          <cell r="AA11">
            <v>0</v>
          </cell>
          <cell r="AC11">
            <v>0</v>
          </cell>
          <cell r="AD11">
            <v>0</v>
          </cell>
          <cell r="AE11">
            <v>0</v>
          </cell>
          <cell r="AF11">
            <v>0</v>
          </cell>
          <cell r="AG11">
            <v>0</v>
          </cell>
          <cell r="AH11">
            <v>0</v>
          </cell>
          <cell r="AI11">
            <v>0</v>
          </cell>
          <cell r="AJ11">
            <v>0</v>
          </cell>
          <cell r="AK11">
            <v>0</v>
          </cell>
          <cell r="AL11">
            <v>0</v>
          </cell>
          <cell r="AM11">
            <v>0</v>
          </cell>
          <cell r="AN11">
            <v>73200</v>
          </cell>
          <cell r="BO11">
            <v>10300</v>
          </cell>
          <cell r="BP11">
            <v>19000</v>
          </cell>
          <cell r="CF11">
            <v>0</v>
          </cell>
          <cell r="CH11">
            <v>0</v>
          </cell>
          <cell r="CI11">
            <v>0</v>
          </cell>
          <cell r="CJ11">
            <v>0</v>
          </cell>
          <cell r="CK11">
            <v>0</v>
          </cell>
          <cell r="CL11">
            <v>0</v>
          </cell>
          <cell r="CN11">
            <v>0</v>
          </cell>
          <cell r="CO11">
            <v>175700</v>
          </cell>
        </row>
        <row r="12">
          <cell r="A12">
            <v>202</v>
          </cell>
          <cell r="B12">
            <v>42011916</v>
          </cell>
          <cell r="C12">
            <v>898026</v>
          </cell>
          <cell r="D12">
            <v>4131147</v>
          </cell>
          <cell r="E12">
            <v>1308920</v>
          </cell>
          <cell r="F12">
            <v>876000</v>
          </cell>
          <cell r="G12">
            <v>0</v>
          </cell>
          <cell r="H12">
            <v>0</v>
          </cell>
          <cell r="I12">
            <v>1477375</v>
          </cell>
          <cell r="J12">
            <v>522194</v>
          </cell>
          <cell r="K12">
            <v>0</v>
          </cell>
          <cell r="L12">
            <v>0</v>
          </cell>
          <cell r="M12">
            <v>666699</v>
          </cell>
          <cell r="N12">
            <v>1007420</v>
          </cell>
          <cell r="O12">
            <v>554221</v>
          </cell>
          <cell r="P12">
            <v>0</v>
          </cell>
          <cell r="Q12">
            <v>77394</v>
          </cell>
          <cell r="U12">
            <v>0</v>
          </cell>
          <cell r="X12">
            <v>0</v>
          </cell>
          <cell r="Y12">
            <v>375407</v>
          </cell>
          <cell r="Z12">
            <v>0</v>
          </cell>
          <cell r="AA12">
            <v>0</v>
          </cell>
          <cell r="AC12">
            <v>61395</v>
          </cell>
          <cell r="AD12">
            <v>0</v>
          </cell>
          <cell r="AE12">
            <v>20077</v>
          </cell>
          <cell r="AF12">
            <v>0</v>
          </cell>
          <cell r="AG12">
            <v>6722</v>
          </cell>
          <cell r="AH12">
            <v>27874</v>
          </cell>
          <cell r="AI12">
            <v>1083718</v>
          </cell>
          <cell r="AJ12">
            <v>625604</v>
          </cell>
          <cell r="AK12">
            <v>292681</v>
          </cell>
          <cell r="AL12">
            <v>0</v>
          </cell>
          <cell r="AM12">
            <v>735390</v>
          </cell>
          <cell r="AN12">
            <v>56760180</v>
          </cell>
          <cell r="BO12">
            <v>0</v>
          </cell>
          <cell r="BP12">
            <v>231480</v>
          </cell>
          <cell r="CF12">
            <v>11766287</v>
          </cell>
          <cell r="CH12">
            <v>0</v>
          </cell>
          <cell r="CI12">
            <v>352997</v>
          </cell>
          <cell r="CJ12">
            <v>0</v>
          </cell>
          <cell r="CK12">
            <v>0</v>
          </cell>
          <cell r="CL12">
            <v>0</v>
          </cell>
          <cell r="CN12">
            <v>4036740</v>
          </cell>
          <cell r="CO12">
            <v>129907864</v>
          </cell>
        </row>
        <row r="13">
          <cell r="A13">
            <v>203</v>
          </cell>
          <cell r="B13">
            <v>60750390</v>
          </cell>
          <cell r="C13">
            <v>1495570</v>
          </cell>
          <cell r="D13">
            <v>6654705</v>
          </cell>
          <cell r="E13">
            <v>2344524</v>
          </cell>
          <cell r="F13">
            <v>0</v>
          </cell>
          <cell r="G13">
            <v>0</v>
          </cell>
          <cell r="H13">
            <v>0</v>
          </cell>
          <cell r="I13">
            <v>462742</v>
          </cell>
          <cell r="J13">
            <v>0</v>
          </cell>
          <cell r="K13">
            <v>0</v>
          </cell>
          <cell r="L13">
            <v>47765</v>
          </cell>
          <cell r="M13">
            <v>262309</v>
          </cell>
          <cell r="N13">
            <v>0</v>
          </cell>
          <cell r="O13">
            <v>1878293</v>
          </cell>
          <cell r="P13">
            <v>1238302</v>
          </cell>
          <cell r="Q13">
            <v>0</v>
          </cell>
          <cell r="U13">
            <v>0</v>
          </cell>
          <cell r="X13">
            <v>0</v>
          </cell>
          <cell r="Y13">
            <v>0</v>
          </cell>
          <cell r="Z13">
            <v>0</v>
          </cell>
          <cell r="AA13">
            <v>0</v>
          </cell>
          <cell r="AC13">
            <v>110531</v>
          </cell>
          <cell r="AD13">
            <v>21452</v>
          </cell>
          <cell r="AE13">
            <v>223181</v>
          </cell>
          <cell r="AF13">
            <v>21135</v>
          </cell>
          <cell r="AG13">
            <v>6340</v>
          </cell>
          <cell r="AH13">
            <v>32470</v>
          </cell>
          <cell r="AI13">
            <v>215425</v>
          </cell>
          <cell r="AJ13">
            <v>1687646</v>
          </cell>
          <cell r="AK13">
            <v>71560</v>
          </cell>
          <cell r="AL13">
            <v>0</v>
          </cell>
          <cell r="AM13">
            <v>500000</v>
          </cell>
          <cell r="AN13">
            <v>78024340</v>
          </cell>
          <cell r="BO13">
            <v>354848</v>
          </cell>
          <cell r="BP13">
            <v>206584</v>
          </cell>
          <cell r="CF13">
            <v>10632560</v>
          </cell>
          <cell r="CH13">
            <v>0</v>
          </cell>
          <cell r="CI13">
            <v>0</v>
          </cell>
          <cell r="CJ13">
            <v>0</v>
          </cell>
          <cell r="CK13">
            <v>0</v>
          </cell>
          <cell r="CL13">
            <v>0</v>
          </cell>
          <cell r="CN13">
            <v>2868634</v>
          </cell>
          <cell r="CO13">
            <v>170111306</v>
          </cell>
        </row>
        <row r="14">
          <cell r="A14">
            <v>204</v>
          </cell>
          <cell r="B14">
            <v>29141896</v>
          </cell>
          <cell r="C14">
            <v>806629</v>
          </cell>
          <cell r="D14">
            <v>3184214</v>
          </cell>
          <cell r="E14">
            <v>1199839</v>
          </cell>
          <cell r="F14">
            <v>0</v>
          </cell>
          <cell r="G14">
            <v>0</v>
          </cell>
          <cell r="H14">
            <v>87736</v>
          </cell>
          <cell r="I14">
            <v>116981</v>
          </cell>
          <cell r="J14">
            <v>0</v>
          </cell>
          <cell r="K14">
            <v>0</v>
          </cell>
          <cell r="L14">
            <v>0</v>
          </cell>
          <cell r="M14">
            <v>0</v>
          </cell>
          <cell r="N14">
            <v>0</v>
          </cell>
          <cell r="O14">
            <v>1499720</v>
          </cell>
          <cell r="P14">
            <v>45732</v>
          </cell>
          <cell r="Q14">
            <v>2198381</v>
          </cell>
          <cell r="U14">
            <v>28023</v>
          </cell>
          <cell r="X14">
            <v>0</v>
          </cell>
          <cell r="Y14">
            <v>0</v>
          </cell>
          <cell r="Z14">
            <v>0</v>
          </cell>
          <cell r="AA14">
            <v>0</v>
          </cell>
          <cell r="AC14">
            <v>101349</v>
          </cell>
          <cell r="AD14">
            <v>10236</v>
          </cell>
          <cell r="AE14">
            <v>0</v>
          </cell>
          <cell r="AF14">
            <v>0</v>
          </cell>
          <cell r="AG14">
            <v>13158</v>
          </cell>
          <cell r="AH14">
            <v>191302</v>
          </cell>
          <cell r="AI14">
            <v>1169891</v>
          </cell>
          <cell r="AJ14">
            <v>840547</v>
          </cell>
          <cell r="AK14">
            <v>111169</v>
          </cell>
          <cell r="AL14">
            <v>0</v>
          </cell>
          <cell r="AM14">
            <v>262385</v>
          </cell>
          <cell r="AN14">
            <v>41009188</v>
          </cell>
          <cell r="BO14">
            <v>46641</v>
          </cell>
          <cell r="BP14">
            <v>1004595</v>
          </cell>
          <cell r="CF14">
            <v>2351385</v>
          </cell>
          <cell r="CH14">
            <v>0</v>
          </cell>
          <cell r="CI14">
            <v>0</v>
          </cell>
          <cell r="CJ14">
            <v>0</v>
          </cell>
          <cell r="CK14">
            <v>0</v>
          </cell>
          <cell r="CL14">
            <v>0</v>
          </cell>
          <cell r="CN14">
            <v>384721</v>
          </cell>
          <cell r="CO14">
            <v>85805718</v>
          </cell>
        </row>
        <row r="15">
          <cell r="A15">
            <v>205</v>
          </cell>
          <cell r="B15">
            <v>28860155</v>
          </cell>
          <cell r="C15">
            <v>864000</v>
          </cell>
          <cell r="D15">
            <v>2884376</v>
          </cell>
          <cell r="E15">
            <v>672107</v>
          </cell>
          <cell r="F15">
            <v>801409</v>
          </cell>
          <cell r="G15">
            <v>0</v>
          </cell>
          <cell r="H15">
            <v>142589</v>
          </cell>
          <cell r="I15">
            <v>190100</v>
          </cell>
          <cell r="J15">
            <v>31616</v>
          </cell>
          <cell r="K15">
            <v>0</v>
          </cell>
          <cell r="L15">
            <v>63091</v>
          </cell>
          <cell r="M15">
            <v>476967</v>
          </cell>
          <cell r="N15">
            <v>0</v>
          </cell>
          <cell r="O15">
            <v>2425173</v>
          </cell>
          <cell r="P15">
            <v>11405</v>
          </cell>
          <cell r="Q15">
            <v>0</v>
          </cell>
          <cell r="U15">
            <v>10750</v>
          </cell>
          <cell r="X15">
            <v>0</v>
          </cell>
          <cell r="Y15">
            <v>0</v>
          </cell>
          <cell r="Z15">
            <v>0</v>
          </cell>
          <cell r="AA15">
            <v>0</v>
          </cell>
          <cell r="AC15">
            <v>66315</v>
          </cell>
          <cell r="AD15">
            <v>0</v>
          </cell>
          <cell r="AE15">
            <v>52635</v>
          </cell>
          <cell r="AF15">
            <v>0</v>
          </cell>
          <cell r="AG15">
            <v>7500</v>
          </cell>
          <cell r="AH15">
            <v>66195</v>
          </cell>
          <cell r="AI15">
            <v>1151050</v>
          </cell>
          <cell r="AJ15">
            <v>703148</v>
          </cell>
          <cell r="AK15">
            <v>429075</v>
          </cell>
          <cell r="AL15">
            <v>0</v>
          </cell>
          <cell r="AM15">
            <v>585919</v>
          </cell>
          <cell r="AN15">
            <v>40495575</v>
          </cell>
          <cell r="BO15">
            <v>171418</v>
          </cell>
          <cell r="BP15">
            <v>0</v>
          </cell>
          <cell r="CF15">
            <v>6053160</v>
          </cell>
          <cell r="CH15">
            <v>0</v>
          </cell>
          <cell r="CI15">
            <v>0</v>
          </cell>
          <cell r="CJ15">
            <v>0</v>
          </cell>
          <cell r="CK15">
            <v>0</v>
          </cell>
          <cell r="CL15">
            <v>0</v>
          </cell>
          <cell r="CN15">
            <v>1620752</v>
          </cell>
          <cell r="CO15">
            <v>88836480</v>
          </cell>
        </row>
        <row r="16">
          <cell r="A16">
            <v>206</v>
          </cell>
          <cell r="B16">
            <v>33631396</v>
          </cell>
          <cell r="C16">
            <v>897211</v>
          </cell>
          <cell r="D16">
            <v>3481193</v>
          </cell>
          <cell r="E16">
            <v>945049</v>
          </cell>
          <cell r="F16">
            <v>0</v>
          </cell>
          <cell r="G16">
            <v>88819</v>
          </cell>
          <cell r="H16">
            <v>221975</v>
          </cell>
          <cell r="I16">
            <v>580721</v>
          </cell>
          <cell r="J16">
            <v>72670</v>
          </cell>
          <cell r="K16">
            <v>0</v>
          </cell>
          <cell r="L16">
            <v>46356</v>
          </cell>
          <cell r="M16">
            <v>1043920</v>
          </cell>
          <cell r="N16">
            <v>0</v>
          </cell>
          <cell r="O16">
            <v>1913760</v>
          </cell>
          <cell r="P16">
            <v>70909</v>
          </cell>
          <cell r="Q16">
            <v>72140</v>
          </cell>
          <cell r="U16">
            <v>18127</v>
          </cell>
          <cell r="X16">
            <v>0</v>
          </cell>
          <cell r="Y16">
            <v>0</v>
          </cell>
          <cell r="Z16">
            <v>0</v>
          </cell>
          <cell r="AA16">
            <v>0</v>
          </cell>
          <cell r="AC16">
            <v>108040</v>
          </cell>
          <cell r="AD16">
            <v>16947</v>
          </cell>
          <cell r="AE16">
            <v>0</v>
          </cell>
          <cell r="AF16">
            <v>3704</v>
          </cell>
          <cell r="AG16">
            <v>5064</v>
          </cell>
          <cell r="AH16">
            <v>45954</v>
          </cell>
          <cell r="AI16">
            <v>116095</v>
          </cell>
          <cell r="AJ16">
            <v>1310120</v>
          </cell>
          <cell r="AK16">
            <v>764380</v>
          </cell>
          <cell r="AL16">
            <v>0</v>
          </cell>
          <cell r="AM16">
            <v>285446</v>
          </cell>
          <cell r="AN16">
            <v>45739996</v>
          </cell>
          <cell r="BO16">
            <v>1855</v>
          </cell>
          <cell r="BP16">
            <v>11195</v>
          </cell>
          <cell r="CF16">
            <v>1158129</v>
          </cell>
          <cell r="CH16">
            <v>0</v>
          </cell>
          <cell r="CI16">
            <v>0</v>
          </cell>
          <cell r="CJ16">
            <v>0</v>
          </cell>
          <cell r="CK16">
            <v>0</v>
          </cell>
          <cell r="CL16">
            <v>0</v>
          </cell>
          <cell r="CN16">
            <v>2120000</v>
          </cell>
          <cell r="CO16">
            <v>94771171</v>
          </cell>
        </row>
        <row r="17">
          <cell r="A17">
            <v>207</v>
          </cell>
          <cell r="B17">
            <v>15876967</v>
          </cell>
          <cell r="C17">
            <v>384000</v>
          </cell>
          <cell r="D17">
            <v>1336713</v>
          </cell>
          <cell r="E17">
            <v>736700</v>
          </cell>
          <cell r="F17">
            <v>0</v>
          </cell>
          <cell r="G17">
            <v>0</v>
          </cell>
          <cell r="H17">
            <v>0</v>
          </cell>
          <cell r="I17">
            <v>40166</v>
          </cell>
          <cell r="J17">
            <v>1199</v>
          </cell>
          <cell r="K17">
            <v>0</v>
          </cell>
          <cell r="L17">
            <v>88174</v>
          </cell>
          <cell r="M17">
            <v>46596</v>
          </cell>
          <cell r="N17">
            <v>0</v>
          </cell>
          <cell r="O17">
            <v>1028229</v>
          </cell>
          <cell r="P17">
            <v>39262</v>
          </cell>
          <cell r="Q17">
            <v>7505</v>
          </cell>
          <cell r="U17">
            <v>73</v>
          </cell>
          <cell r="X17">
            <v>0</v>
          </cell>
          <cell r="Y17">
            <v>0</v>
          </cell>
          <cell r="Z17">
            <v>0</v>
          </cell>
          <cell r="AA17">
            <v>0</v>
          </cell>
          <cell r="AC17">
            <v>0</v>
          </cell>
          <cell r="AD17">
            <v>0</v>
          </cell>
          <cell r="AE17">
            <v>105778</v>
          </cell>
          <cell r="AF17">
            <v>17614</v>
          </cell>
          <cell r="AG17">
            <v>1100</v>
          </cell>
          <cell r="AH17">
            <v>0</v>
          </cell>
          <cell r="AI17">
            <v>468365</v>
          </cell>
          <cell r="AJ17">
            <v>380568</v>
          </cell>
          <cell r="AK17">
            <v>144850</v>
          </cell>
          <cell r="AL17">
            <v>0</v>
          </cell>
          <cell r="AM17">
            <v>819115</v>
          </cell>
          <cell r="AN17">
            <v>21522974</v>
          </cell>
          <cell r="BO17">
            <v>704</v>
          </cell>
          <cell r="BP17">
            <v>64413</v>
          </cell>
          <cell r="CF17">
            <v>2400107</v>
          </cell>
          <cell r="CH17">
            <v>0</v>
          </cell>
          <cell r="CI17">
            <v>0</v>
          </cell>
          <cell r="CJ17">
            <v>0</v>
          </cell>
          <cell r="CK17">
            <v>0</v>
          </cell>
          <cell r="CL17">
            <v>0</v>
          </cell>
          <cell r="CN17">
            <v>0</v>
          </cell>
          <cell r="CO17">
            <v>45511172</v>
          </cell>
        </row>
        <row r="18">
          <cell r="A18">
            <v>208</v>
          </cell>
          <cell r="B18">
            <v>33902339</v>
          </cell>
          <cell r="C18">
            <v>977559</v>
          </cell>
          <cell r="D18">
            <v>2385534</v>
          </cell>
          <cell r="E18">
            <v>943280</v>
          </cell>
          <cell r="F18">
            <v>1197000</v>
          </cell>
          <cell r="G18">
            <v>0</v>
          </cell>
          <cell r="H18">
            <v>0</v>
          </cell>
          <cell r="I18">
            <v>57750</v>
          </cell>
          <cell r="J18">
            <v>78035</v>
          </cell>
          <cell r="K18">
            <v>0</v>
          </cell>
          <cell r="L18">
            <v>88489</v>
          </cell>
          <cell r="M18">
            <v>0</v>
          </cell>
          <cell r="N18">
            <v>0</v>
          </cell>
          <cell r="O18">
            <v>1221113</v>
          </cell>
          <cell r="P18">
            <v>46388</v>
          </cell>
          <cell r="Q18">
            <v>0</v>
          </cell>
          <cell r="U18">
            <v>3750</v>
          </cell>
          <cell r="X18">
            <v>0</v>
          </cell>
          <cell r="Y18">
            <v>0</v>
          </cell>
          <cell r="Z18">
            <v>0</v>
          </cell>
          <cell r="AA18">
            <v>0</v>
          </cell>
          <cell r="AC18">
            <v>39063</v>
          </cell>
          <cell r="AD18">
            <v>0</v>
          </cell>
          <cell r="AE18">
            <v>135000</v>
          </cell>
          <cell r="AF18">
            <v>0</v>
          </cell>
          <cell r="AG18">
            <v>0</v>
          </cell>
          <cell r="AH18">
            <v>135000</v>
          </cell>
          <cell r="AI18">
            <v>1850143</v>
          </cell>
          <cell r="AJ18">
            <v>0</v>
          </cell>
          <cell r="AK18">
            <v>274959</v>
          </cell>
          <cell r="AL18">
            <v>0</v>
          </cell>
          <cell r="AM18">
            <v>166956</v>
          </cell>
          <cell r="AN18">
            <v>43502358</v>
          </cell>
          <cell r="BO18">
            <v>0</v>
          </cell>
          <cell r="BP18">
            <v>0</v>
          </cell>
          <cell r="CF18">
            <v>0</v>
          </cell>
          <cell r="CH18">
            <v>0</v>
          </cell>
          <cell r="CI18">
            <v>0</v>
          </cell>
          <cell r="CJ18">
            <v>0</v>
          </cell>
          <cell r="CK18">
            <v>0</v>
          </cell>
          <cell r="CL18">
            <v>0</v>
          </cell>
          <cell r="CN18">
            <v>3817446</v>
          </cell>
          <cell r="CO18">
            <v>90822162</v>
          </cell>
        </row>
        <row r="19">
          <cell r="A19">
            <v>209</v>
          </cell>
          <cell r="B19">
            <v>48830509</v>
          </cell>
          <cell r="C19">
            <v>1264838</v>
          </cell>
          <cell r="D19">
            <v>3675764</v>
          </cell>
          <cell r="E19">
            <v>1912540</v>
          </cell>
          <cell r="F19">
            <v>38869</v>
          </cell>
          <cell r="G19">
            <v>0</v>
          </cell>
          <cell r="H19">
            <v>361131</v>
          </cell>
          <cell r="I19">
            <v>114764</v>
          </cell>
          <cell r="J19">
            <v>0</v>
          </cell>
          <cell r="K19">
            <v>0</v>
          </cell>
          <cell r="L19">
            <v>29307</v>
          </cell>
          <cell r="M19">
            <v>391324</v>
          </cell>
          <cell r="N19">
            <v>0</v>
          </cell>
          <cell r="O19">
            <v>927172</v>
          </cell>
          <cell r="P19">
            <v>127541</v>
          </cell>
          <cell r="Q19">
            <v>42905</v>
          </cell>
          <cell r="U19">
            <v>14243</v>
          </cell>
          <cell r="X19">
            <v>0</v>
          </cell>
          <cell r="Y19">
            <v>0</v>
          </cell>
          <cell r="Z19">
            <v>0</v>
          </cell>
          <cell r="AA19">
            <v>0</v>
          </cell>
          <cell r="AC19">
            <v>79280</v>
          </cell>
          <cell r="AD19">
            <v>22494</v>
          </cell>
          <cell r="AE19">
            <v>101844</v>
          </cell>
          <cell r="AF19">
            <v>0</v>
          </cell>
          <cell r="AG19">
            <v>11079</v>
          </cell>
          <cell r="AH19">
            <v>160562</v>
          </cell>
          <cell r="AI19">
            <v>24110</v>
          </cell>
          <cell r="AJ19">
            <v>0</v>
          </cell>
          <cell r="AK19">
            <v>423352</v>
          </cell>
          <cell r="AL19">
            <v>0</v>
          </cell>
          <cell r="AM19">
            <v>1102181</v>
          </cell>
          <cell r="AN19">
            <v>59655809</v>
          </cell>
          <cell r="BO19">
            <v>120603</v>
          </cell>
          <cell r="BP19">
            <v>223476</v>
          </cell>
          <cell r="CF19">
            <v>5726402</v>
          </cell>
          <cell r="CH19">
            <v>20508</v>
          </cell>
          <cell r="CI19">
            <v>0</v>
          </cell>
          <cell r="CJ19">
            <v>0</v>
          </cell>
          <cell r="CK19">
            <v>0</v>
          </cell>
          <cell r="CL19">
            <v>0</v>
          </cell>
          <cell r="CN19">
            <v>1311832</v>
          </cell>
          <cell r="CO19">
            <v>126714439</v>
          </cell>
        </row>
        <row r="20">
          <cell r="A20">
            <v>210</v>
          </cell>
          <cell r="B20">
            <v>42177147</v>
          </cell>
          <cell r="C20">
            <v>1152000</v>
          </cell>
          <cell r="D20">
            <v>5716950</v>
          </cell>
          <cell r="E20">
            <v>1629167</v>
          </cell>
          <cell r="F20">
            <v>0</v>
          </cell>
          <cell r="G20">
            <v>0</v>
          </cell>
          <cell r="H20">
            <v>250536</v>
          </cell>
          <cell r="I20">
            <v>341524</v>
          </cell>
          <cell r="J20">
            <v>0</v>
          </cell>
          <cell r="K20">
            <v>333293</v>
          </cell>
          <cell r="L20">
            <v>177068</v>
          </cell>
          <cell r="M20">
            <v>880980</v>
          </cell>
          <cell r="N20">
            <v>1130670</v>
          </cell>
          <cell r="O20">
            <v>904826</v>
          </cell>
          <cell r="P20">
            <v>136693</v>
          </cell>
          <cell r="Q20">
            <v>71799</v>
          </cell>
          <cell r="U20">
            <v>11148</v>
          </cell>
          <cell r="X20">
            <v>0</v>
          </cell>
          <cell r="Y20">
            <v>0</v>
          </cell>
          <cell r="Z20">
            <v>0</v>
          </cell>
          <cell r="AA20">
            <v>0</v>
          </cell>
          <cell r="AC20">
            <v>74708</v>
          </cell>
          <cell r="AD20">
            <v>19044</v>
          </cell>
          <cell r="AE20">
            <v>279800</v>
          </cell>
          <cell r="AF20">
            <v>0</v>
          </cell>
          <cell r="AG20">
            <v>7766</v>
          </cell>
          <cell r="AH20">
            <v>69363</v>
          </cell>
          <cell r="AI20">
            <v>890629</v>
          </cell>
          <cell r="AJ20">
            <v>952231</v>
          </cell>
          <cell r="AK20">
            <v>456526</v>
          </cell>
          <cell r="AL20">
            <v>0</v>
          </cell>
          <cell r="AM20">
            <v>71218</v>
          </cell>
          <cell r="AN20">
            <v>57735086</v>
          </cell>
          <cell r="BO20">
            <v>27486</v>
          </cell>
          <cell r="BP20">
            <v>312801</v>
          </cell>
          <cell r="CF20">
            <v>1567353</v>
          </cell>
          <cell r="CH20">
            <v>100000</v>
          </cell>
          <cell r="CI20">
            <v>0</v>
          </cell>
          <cell r="CJ20">
            <v>100000</v>
          </cell>
          <cell r="CK20">
            <v>682020</v>
          </cell>
          <cell r="CL20">
            <v>0</v>
          </cell>
          <cell r="CN20">
            <v>8905698</v>
          </cell>
          <cell r="CO20">
            <v>127165530</v>
          </cell>
        </row>
        <row r="21">
          <cell r="A21">
            <v>211</v>
          </cell>
          <cell r="B21">
            <v>66955245</v>
          </cell>
          <cell r="C21">
            <v>1540250</v>
          </cell>
          <cell r="D21">
            <v>6988545</v>
          </cell>
          <cell r="E21">
            <v>2294451</v>
          </cell>
          <cell r="F21">
            <v>367340</v>
          </cell>
          <cell r="G21">
            <v>0</v>
          </cell>
          <cell r="H21">
            <v>230000</v>
          </cell>
          <cell r="I21">
            <v>618710</v>
          </cell>
          <cell r="J21">
            <v>212535</v>
          </cell>
          <cell r="K21">
            <v>30063</v>
          </cell>
          <cell r="L21">
            <v>17214</v>
          </cell>
          <cell r="M21">
            <v>0</v>
          </cell>
          <cell r="N21">
            <v>0</v>
          </cell>
          <cell r="O21">
            <v>2206501</v>
          </cell>
          <cell r="P21">
            <v>0</v>
          </cell>
          <cell r="Q21">
            <v>266260</v>
          </cell>
          <cell r="U21">
            <v>57039</v>
          </cell>
          <cell r="X21">
            <v>36913</v>
          </cell>
          <cell r="Y21">
            <v>0</v>
          </cell>
          <cell r="Z21">
            <v>0</v>
          </cell>
          <cell r="AA21">
            <v>0</v>
          </cell>
          <cell r="AC21">
            <v>61244</v>
          </cell>
          <cell r="AD21">
            <v>0</v>
          </cell>
          <cell r="AE21">
            <v>324297</v>
          </cell>
          <cell r="AF21">
            <v>5000</v>
          </cell>
          <cell r="AG21">
            <v>0</v>
          </cell>
          <cell r="AH21">
            <v>80115</v>
          </cell>
          <cell r="AI21">
            <v>694545</v>
          </cell>
          <cell r="AJ21">
            <v>2388330</v>
          </cell>
          <cell r="AK21">
            <v>608307</v>
          </cell>
          <cell r="AL21">
            <v>0</v>
          </cell>
          <cell r="AM21">
            <v>631058</v>
          </cell>
          <cell r="AN21">
            <v>86613962</v>
          </cell>
          <cell r="BO21">
            <v>0</v>
          </cell>
          <cell r="BP21">
            <v>46248</v>
          </cell>
          <cell r="CF21">
            <v>6605498</v>
          </cell>
          <cell r="CH21">
            <v>30870</v>
          </cell>
          <cell r="CI21">
            <v>0</v>
          </cell>
          <cell r="CJ21">
            <v>0</v>
          </cell>
          <cell r="CK21">
            <v>0</v>
          </cell>
          <cell r="CL21">
            <v>0</v>
          </cell>
          <cell r="CN21">
            <v>9221697</v>
          </cell>
          <cell r="CO21">
            <v>189132237</v>
          </cell>
        </row>
        <row r="22">
          <cell r="A22">
            <v>212</v>
          </cell>
          <cell r="B22">
            <v>37168896</v>
          </cell>
          <cell r="C22">
            <v>1027815</v>
          </cell>
          <cell r="D22">
            <v>5644153</v>
          </cell>
          <cell r="E22">
            <v>1226573</v>
          </cell>
          <cell r="F22">
            <v>0</v>
          </cell>
          <cell r="G22">
            <v>0</v>
          </cell>
          <cell r="H22">
            <v>363325</v>
          </cell>
          <cell r="I22">
            <v>49957</v>
          </cell>
          <cell r="J22">
            <v>0</v>
          </cell>
          <cell r="K22">
            <v>6176</v>
          </cell>
          <cell r="L22">
            <v>55931</v>
          </cell>
          <cell r="M22">
            <v>252136</v>
          </cell>
          <cell r="N22">
            <v>0</v>
          </cell>
          <cell r="O22">
            <v>842559</v>
          </cell>
          <cell r="P22">
            <v>16740</v>
          </cell>
          <cell r="Q22">
            <v>291766</v>
          </cell>
          <cell r="U22">
            <v>0</v>
          </cell>
          <cell r="X22">
            <v>0</v>
          </cell>
          <cell r="Y22">
            <v>1324</v>
          </cell>
          <cell r="Z22">
            <v>0</v>
          </cell>
          <cell r="AA22">
            <v>0</v>
          </cell>
          <cell r="AC22">
            <v>89040</v>
          </cell>
          <cell r="AD22">
            <v>0</v>
          </cell>
          <cell r="AE22">
            <v>30689</v>
          </cell>
          <cell r="AF22">
            <v>0</v>
          </cell>
          <cell r="AG22">
            <v>513</v>
          </cell>
          <cell r="AH22">
            <v>150589</v>
          </cell>
          <cell r="AI22">
            <v>401816</v>
          </cell>
          <cell r="AJ22">
            <v>2137895</v>
          </cell>
          <cell r="AK22">
            <v>187256</v>
          </cell>
          <cell r="AL22">
            <v>0</v>
          </cell>
          <cell r="AM22">
            <v>0</v>
          </cell>
          <cell r="AN22">
            <v>49945149</v>
          </cell>
          <cell r="BO22">
            <v>8348</v>
          </cell>
          <cell r="BP22">
            <v>145269</v>
          </cell>
          <cell r="CF22">
            <v>7063817</v>
          </cell>
          <cell r="CH22">
            <v>0</v>
          </cell>
          <cell r="CI22">
            <v>0</v>
          </cell>
          <cell r="CJ22">
            <v>0</v>
          </cell>
          <cell r="CK22">
            <v>0</v>
          </cell>
          <cell r="CL22">
            <v>0</v>
          </cell>
          <cell r="CN22">
            <v>7309898</v>
          </cell>
          <cell r="CO22">
            <v>114417630</v>
          </cell>
        </row>
        <row r="23">
          <cell r="A23">
            <v>213</v>
          </cell>
          <cell r="B23">
            <v>33491715</v>
          </cell>
          <cell r="C23">
            <v>818417</v>
          </cell>
          <cell r="D23">
            <v>5160949</v>
          </cell>
          <cell r="E23">
            <v>939910</v>
          </cell>
          <cell r="F23">
            <v>0</v>
          </cell>
          <cell r="G23">
            <v>0</v>
          </cell>
          <cell r="H23">
            <v>324146</v>
          </cell>
          <cell r="I23">
            <v>103845</v>
          </cell>
          <cell r="J23">
            <v>0</v>
          </cell>
          <cell r="K23">
            <v>103845</v>
          </cell>
          <cell r="L23">
            <v>0</v>
          </cell>
          <cell r="M23">
            <v>0</v>
          </cell>
          <cell r="N23">
            <v>1686215</v>
          </cell>
          <cell r="O23">
            <v>345146</v>
          </cell>
          <cell r="P23">
            <v>0</v>
          </cell>
          <cell r="Q23">
            <v>972153</v>
          </cell>
          <cell r="U23">
            <v>0</v>
          </cell>
          <cell r="X23">
            <v>0</v>
          </cell>
          <cell r="Y23">
            <v>0</v>
          </cell>
          <cell r="Z23">
            <v>0</v>
          </cell>
          <cell r="AA23">
            <v>0</v>
          </cell>
          <cell r="AC23">
            <v>217197</v>
          </cell>
          <cell r="AD23">
            <v>0</v>
          </cell>
          <cell r="AE23">
            <v>0</v>
          </cell>
          <cell r="AF23">
            <v>0</v>
          </cell>
          <cell r="AG23">
            <v>22084</v>
          </cell>
          <cell r="AH23">
            <v>34434</v>
          </cell>
          <cell r="AI23">
            <v>0</v>
          </cell>
          <cell r="AJ23">
            <v>888085</v>
          </cell>
          <cell r="AK23">
            <v>52269</v>
          </cell>
          <cell r="AL23">
            <v>0</v>
          </cell>
          <cell r="AM23">
            <v>0</v>
          </cell>
          <cell r="AN23">
            <v>45160410</v>
          </cell>
          <cell r="BO23">
            <v>297700</v>
          </cell>
          <cell r="BP23">
            <v>11520</v>
          </cell>
          <cell r="CF23">
            <v>6449349</v>
          </cell>
          <cell r="CH23">
            <v>0</v>
          </cell>
          <cell r="CI23">
            <v>0</v>
          </cell>
          <cell r="CJ23">
            <v>0</v>
          </cell>
          <cell r="CK23">
            <v>595500</v>
          </cell>
          <cell r="CL23">
            <v>0</v>
          </cell>
          <cell r="CN23">
            <v>6522000</v>
          </cell>
          <cell r="CO23">
            <v>104196889</v>
          </cell>
        </row>
        <row r="24">
          <cell r="A24">
            <v>301</v>
          </cell>
          <cell r="B24">
            <v>44390102</v>
          </cell>
          <cell r="C24">
            <v>963427</v>
          </cell>
          <cell r="D24">
            <v>3608318</v>
          </cell>
          <cell r="E24">
            <v>1306565</v>
          </cell>
          <cell r="F24">
            <v>516000</v>
          </cell>
          <cell r="G24">
            <v>0</v>
          </cell>
          <cell r="H24">
            <v>50000</v>
          </cell>
          <cell r="I24">
            <v>211720</v>
          </cell>
          <cell r="J24">
            <v>264510</v>
          </cell>
          <cell r="K24">
            <v>0</v>
          </cell>
          <cell r="L24">
            <v>66000</v>
          </cell>
          <cell r="M24">
            <v>200000</v>
          </cell>
          <cell r="N24">
            <v>0</v>
          </cell>
          <cell r="O24">
            <v>639237</v>
          </cell>
          <cell r="P24">
            <v>127270</v>
          </cell>
          <cell r="Q24">
            <v>780000</v>
          </cell>
          <cell r="U24">
            <v>15390</v>
          </cell>
          <cell r="X24">
            <v>0</v>
          </cell>
          <cell r="Y24">
            <v>0</v>
          </cell>
          <cell r="Z24">
            <v>0</v>
          </cell>
          <cell r="AA24">
            <v>0</v>
          </cell>
          <cell r="AC24">
            <v>196840</v>
          </cell>
          <cell r="AD24">
            <v>0</v>
          </cell>
          <cell r="AE24">
            <v>469400</v>
          </cell>
          <cell r="AF24">
            <v>37200</v>
          </cell>
          <cell r="AG24">
            <v>0</v>
          </cell>
          <cell r="AH24">
            <v>0</v>
          </cell>
          <cell r="AI24">
            <v>831024</v>
          </cell>
          <cell r="AJ24">
            <v>0</v>
          </cell>
          <cell r="AK24">
            <v>0</v>
          </cell>
          <cell r="AL24">
            <v>0</v>
          </cell>
          <cell r="AM24">
            <v>1483337</v>
          </cell>
          <cell r="AN24">
            <v>56156340</v>
          </cell>
          <cell r="BO24">
            <v>255912</v>
          </cell>
          <cell r="BP24">
            <v>671904</v>
          </cell>
          <cell r="CF24">
            <v>6470053</v>
          </cell>
          <cell r="CH24">
            <v>0</v>
          </cell>
          <cell r="CI24">
            <v>0</v>
          </cell>
          <cell r="CJ24">
            <v>0</v>
          </cell>
          <cell r="CK24">
            <v>0</v>
          </cell>
          <cell r="CL24">
            <v>0</v>
          </cell>
          <cell r="CN24">
            <v>15733834</v>
          </cell>
          <cell r="CO24">
            <v>135444383</v>
          </cell>
        </row>
        <row r="25">
          <cell r="A25">
            <v>302</v>
          </cell>
          <cell r="B25">
            <v>74253920</v>
          </cell>
          <cell r="C25">
            <v>1972711</v>
          </cell>
          <cell r="D25">
            <v>4661423</v>
          </cell>
          <cell r="E25">
            <v>704157</v>
          </cell>
          <cell r="F25">
            <v>0</v>
          </cell>
          <cell r="G25">
            <v>0</v>
          </cell>
          <cell r="H25">
            <v>940000</v>
          </cell>
          <cell r="I25">
            <v>338096</v>
          </cell>
          <cell r="J25">
            <v>0</v>
          </cell>
          <cell r="K25">
            <v>0</v>
          </cell>
          <cell r="L25">
            <v>163536</v>
          </cell>
          <cell r="M25">
            <v>1362860</v>
          </cell>
          <cell r="N25">
            <v>0</v>
          </cell>
          <cell r="O25">
            <v>1071616</v>
          </cell>
          <cell r="P25">
            <v>0</v>
          </cell>
          <cell r="Q25">
            <v>108444</v>
          </cell>
          <cell r="U25">
            <v>0</v>
          </cell>
          <cell r="X25">
            <v>0</v>
          </cell>
          <cell r="Y25">
            <v>0</v>
          </cell>
          <cell r="Z25">
            <v>0</v>
          </cell>
          <cell r="AA25">
            <v>0</v>
          </cell>
          <cell r="AC25">
            <v>119626</v>
          </cell>
          <cell r="AD25">
            <v>0</v>
          </cell>
          <cell r="AE25">
            <v>114696</v>
          </cell>
          <cell r="AF25">
            <v>0</v>
          </cell>
          <cell r="AG25">
            <v>4000</v>
          </cell>
          <cell r="AH25">
            <v>0</v>
          </cell>
          <cell r="AI25">
            <v>1011780</v>
          </cell>
          <cell r="AJ25">
            <v>2320240</v>
          </cell>
          <cell r="AK25">
            <v>10000</v>
          </cell>
          <cell r="AL25">
            <v>0</v>
          </cell>
          <cell r="AM25">
            <v>483240</v>
          </cell>
          <cell r="AN25">
            <v>89640345</v>
          </cell>
          <cell r="BO25">
            <v>0</v>
          </cell>
          <cell r="BP25">
            <v>1014873</v>
          </cell>
          <cell r="CF25">
            <v>17091573</v>
          </cell>
          <cell r="CH25">
            <v>64862</v>
          </cell>
          <cell r="CI25">
            <v>0</v>
          </cell>
          <cell r="CJ25">
            <v>0</v>
          </cell>
          <cell r="CK25">
            <v>0</v>
          </cell>
          <cell r="CL25">
            <v>0</v>
          </cell>
          <cell r="CN25">
            <v>6678000</v>
          </cell>
          <cell r="CO25">
            <v>204129998</v>
          </cell>
        </row>
        <row r="26">
          <cell r="A26">
            <v>303</v>
          </cell>
          <cell r="B26">
            <v>59321109</v>
          </cell>
          <cell r="C26">
            <v>1609335</v>
          </cell>
          <cell r="D26">
            <v>2648000</v>
          </cell>
          <cell r="E26">
            <v>784000</v>
          </cell>
          <cell r="F26">
            <v>700000</v>
          </cell>
          <cell r="G26">
            <v>0</v>
          </cell>
          <cell r="H26">
            <v>0</v>
          </cell>
          <cell r="I26">
            <v>1715000</v>
          </cell>
          <cell r="J26">
            <v>0</v>
          </cell>
          <cell r="K26">
            <v>251000</v>
          </cell>
          <cell r="L26">
            <v>3000</v>
          </cell>
          <cell r="M26">
            <v>261000</v>
          </cell>
          <cell r="N26">
            <v>0</v>
          </cell>
          <cell r="O26">
            <v>1023000</v>
          </cell>
          <cell r="P26">
            <v>230000</v>
          </cell>
          <cell r="Q26">
            <v>109000</v>
          </cell>
          <cell r="U26">
            <v>18000</v>
          </cell>
          <cell r="X26">
            <v>0</v>
          </cell>
          <cell r="Y26">
            <v>0</v>
          </cell>
          <cell r="Z26">
            <v>0</v>
          </cell>
          <cell r="AA26">
            <v>0</v>
          </cell>
          <cell r="AC26">
            <v>161000</v>
          </cell>
          <cell r="AD26">
            <v>6000</v>
          </cell>
          <cell r="AE26">
            <v>82000</v>
          </cell>
          <cell r="AF26">
            <v>0</v>
          </cell>
          <cell r="AG26">
            <v>15000</v>
          </cell>
          <cell r="AH26">
            <v>101000</v>
          </cell>
          <cell r="AI26">
            <v>229000</v>
          </cell>
          <cell r="AJ26">
            <v>1452000</v>
          </cell>
          <cell r="AK26">
            <v>0</v>
          </cell>
          <cell r="AL26">
            <v>0</v>
          </cell>
          <cell r="AM26">
            <v>339000</v>
          </cell>
          <cell r="AN26">
            <v>71057444</v>
          </cell>
          <cell r="BO26">
            <v>129000</v>
          </cell>
          <cell r="BP26">
            <v>216000</v>
          </cell>
          <cell r="CF26">
            <v>11091000</v>
          </cell>
          <cell r="CH26">
            <v>93000</v>
          </cell>
          <cell r="CI26">
            <v>0</v>
          </cell>
          <cell r="CJ26">
            <v>0</v>
          </cell>
          <cell r="CK26">
            <v>0</v>
          </cell>
          <cell r="CL26">
            <v>0</v>
          </cell>
          <cell r="CN26">
            <v>5705000</v>
          </cell>
          <cell r="CO26">
            <v>159348888</v>
          </cell>
        </row>
        <row r="27">
          <cell r="A27">
            <v>304</v>
          </cell>
          <cell r="B27">
            <v>61923000</v>
          </cell>
          <cell r="C27">
            <v>1363000</v>
          </cell>
          <cell r="D27">
            <v>5717000</v>
          </cell>
          <cell r="E27">
            <v>2215000</v>
          </cell>
          <cell r="F27">
            <v>0</v>
          </cell>
          <cell r="G27">
            <v>0</v>
          </cell>
          <cell r="H27">
            <v>0</v>
          </cell>
          <cell r="I27">
            <v>614000</v>
          </cell>
          <cell r="J27">
            <v>21000</v>
          </cell>
          <cell r="K27">
            <v>0</v>
          </cell>
          <cell r="L27">
            <v>14000</v>
          </cell>
          <cell r="M27">
            <v>0</v>
          </cell>
          <cell r="N27">
            <v>0</v>
          </cell>
          <cell r="O27">
            <v>1201000</v>
          </cell>
          <cell r="P27">
            <v>60000</v>
          </cell>
          <cell r="Q27">
            <v>379000</v>
          </cell>
          <cell r="U27">
            <v>13000</v>
          </cell>
          <cell r="X27">
            <v>0</v>
          </cell>
          <cell r="Y27">
            <v>0</v>
          </cell>
          <cell r="Z27">
            <v>0</v>
          </cell>
          <cell r="AA27">
            <v>0</v>
          </cell>
          <cell r="AC27">
            <v>0</v>
          </cell>
          <cell r="AD27">
            <v>19000</v>
          </cell>
          <cell r="AE27">
            <v>52000</v>
          </cell>
          <cell r="AF27">
            <v>0</v>
          </cell>
          <cell r="AG27">
            <v>0</v>
          </cell>
          <cell r="AH27">
            <v>125000</v>
          </cell>
          <cell r="AI27">
            <v>0</v>
          </cell>
          <cell r="AJ27">
            <v>3760000</v>
          </cell>
          <cell r="AK27">
            <v>0</v>
          </cell>
          <cell r="AL27">
            <v>0</v>
          </cell>
          <cell r="AM27">
            <v>0</v>
          </cell>
          <cell r="AN27">
            <v>77476000</v>
          </cell>
          <cell r="BO27">
            <v>0</v>
          </cell>
          <cell r="BP27">
            <v>27000</v>
          </cell>
          <cell r="CF27">
            <v>15497000</v>
          </cell>
          <cell r="CH27">
            <v>60000</v>
          </cell>
          <cell r="CI27">
            <v>0</v>
          </cell>
          <cell r="CJ27">
            <v>0</v>
          </cell>
          <cell r="CK27">
            <v>0</v>
          </cell>
          <cell r="CL27">
            <v>0</v>
          </cell>
          <cell r="CN27">
            <v>3126000</v>
          </cell>
          <cell r="CO27">
            <v>173662000</v>
          </cell>
        </row>
        <row r="28">
          <cell r="A28">
            <v>305</v>
          </cell>
          <cell r="B28">
            <v>73761408</v>
          </cell>
          <cell r="C28">
            <v>1944820</v>
          </cell>
          <cell r="D28">
            <v>3936700</v>
          </cell>
          <cell r="E28">
            <v>0</v>
          </cell>
          <cell r="F28">
            <v>1337230</v>
          </cell>
          <cell r="G28">
            <v>0</v>
          </cell>
          <cell r="H28">
            <v>0</v>
          </cell>
          <cell r="I28">
            <v>391725</v>
          </cell>
          <cell r="J28">
            <v>103847</v>
          </cell>
          <cell r="K28">
            <v>31396</v>
          </cell>
          <cell r="L28">
            <v>40422</v>
          </cell>
          <cell r="M28">
            <v>0</v>
          </cell>
          <cell r="N28">
            <v>0</v>
          </cell>
          <cell r="O28">
            <v>650744</v>
          </cell>
          <cell r="P28">
            <v>17263</v>
          </cell>
          <cell r="Q28">
            <v>194167</v>
          </cell>
          <cell r="U28">
            <v>8775</v>
          </cell>
          <cell r="X28">
            <v>0</v>
          </cell>
          <cell r="Y28">
            <v>0</v>
          </cell>
          <cell r="Z28">
            <v>0</v>
          </cell>
          <cell r="AA28">
            <v>0</v>
          </cell>
          <cell r="AC28">
            <v>121834</v>
          </cell>
          <cell r="AD28">
            <v>0</v>
          </cell>
          <cell r="AE28">
            <v>0</v>
          </cell>
          <cell r="AF28">
            <v>32340</v>
          </cell>
          <cell r="AG28">
            <v>17234</v>
          </cell>
          <cell r="AH28">
            <v>136132</v>
          </cell>
          <cell r="AI28">
            <v>529527</v>
          </cell>
          <cell r="AJ28">
            <v>2911792</v>
          </cell>
          <cell r="AK28">
            <v>0</v>
          </cell>
          <cell r="AL28">
            <v>0</v>
          </cell>
          <cell r="AM28">
            <v>426935</v>
          </cell>
          <cell r="AN28">
            <v>86594291</v>
          </cell>
          <cell r="BO28">
            <v>329843</v>
          </cell>
          <cell r="BP28">
            <v>253195</v>
          </cell>
          <cell r="CF28">
            <v>19011257</v>
          </cell>
          <cell r="CH28">
            <v>0</v>
          </cell>
          <cell r="CI28">
            <v>0</v>
          </cell>
          <cell r="CJ28">
            <v>0</v>
          </cell>
          <cell r="CK28">
            <v>0</v>
          </cell>
          <cell r="CL28">
            <v>0</v>
          </cell>
          <cell r="CN28">
            <v>7749590</v>
          </cell>
          <cell r="CO28">
            <v>200532467</v>
          </cell>
        </row>
        <row r="29">
          <cell r="A29">
            <v>306</v>
          </cell>
          <cell r="B29">
            <v>61500012</v>
          </cell>
          <cell r="C29">
            <v>2023719</v>
          </cell>
          <cell r="D29">
            <v>10524716</v>
          </cell>
          <cell r="E29">
            <v>874844</v>
          </cell>
          <cell r="F29">
            <v>1660000</v>
          </cell>
          <cell r="G29">
            <v>0</v>
          </cell>
          <cell r="H29">
            <v>0</v>
          </cell>
          <cell r="I29">
            <v>1074111</v>
          </cell>
          <cell r="J29">
            <v>433839</v>
          </cell>
          <cell r="K29">
            <v>0</v>
          </cell>
          <cell r="L29">
            <v>0</v>
          </cell>
          <cell r="M29">
            <v>0</v>
          </cell>
          <cell r="N29">
            <v>671171</v>
          </cell>
          <cell r="O29">
            <v>2215987</v>
          </cell>
          <cell r="P29">
            <v>0</v>
          </cell>
          <cell r="Q29">
            <v>1065842</v>
          </cell>
          <cell r="U29">
            <v>0</v>
          </cell>
          <cell r="X29">
            <v>0</v>
          </cell>
          <cell r="Y29">
            <v>0</v>
          </cell>
          <cell r="Z29">
            <v>0</v>
          </cell>
          <cell r="AA29">
            <v>0</v>
          </cell>
          <cell r="AC29">
            <v>90565</v>
          </cell>
          <cell r="AD29">
            <v>0</v>
          </cell>
          <cell r="AE29">
            <v>0</v>
          </cell>
          <cell r="AF29">
            <v>0</v>
          </cell>
          <cell r="AG29">
            <v>0</v>
          </cell>
          <cell r="AH29">
            <v>0</v>
          </cell>
          <cell r="AI29">
            <v>608495</v>
          </cell>
          <cell r="AJ29">
            <v>0</v>
          </cell>
          <cell r="AK29">
            <v>0</v>
          </cell>
          <cell r="AL29">
            <v>0</v>
          </cell>
          <cell r="AM29">
            <v>281017</v>
          </cell>
          <cell r="AN29">
            <v>83024318</v>
          </cell>
          <cell r="BO29">
            <v>30194</v>
          </cell>
          <cell r="BP29">
            <v>421625</v>
          </cell>
          <cell r="CF29">
            <v>3655665</v>
          </cell>
          <cell r="CH29">
            <v>0</v>
          </cell>
          <cell r="CI29">
            <v>0</v>
          </cell>
          <cell r="CJ29">
            <v>0</v>
          </cell>
          <cell r="CK29">
            <v>0</v>
          </cell>
          <cell r="CL29">
            <v>0</v>
          </cell>
          <cell r="CN29">
            <v>4981000</v>
          </cell>
          <cell r="CO29">
            <v>175137120</v>
          </cell>
        </row>
        <row r="30">
          <cell r="A30">
            <v>307</v>
          </cell>
          <cell r="B30">
            <v>56312300</v>
          </cell>
          <cell r="C30">
            <v>1357900</v>
          </cell>
          <cell r="D30">
            <v>4823700</v>
          </cell>
          <cell r="E30">
            <v>2270100</v>
          </cell>
          <cell r="F30">
            <v>0</v>
          </cell>
          <cell r="G30">
            <v>0</v>
          </cell>
          <cell r="H30">
            <v>0</v>
          </cell>
          <cell r="I30">
            <v>851100</v>
          </cell>
          <cell r="J30">
            <v>117600</v>
          </cell>
          <cell r="K30">
            <v>176500</v>
          </cell>
          <cell r="L30">
            <v>0</v>
          </cell>
          <cell r="M30">
            <v>0</v>
          </cell>
          <cell r="N30">
            <v>0</v>
          </cell>
          <cell r="O30">
            <v>1097100</v>
          </cell>
          <cell r="P30">
            <v>415600</v>
          </cell>
          <cell r="Q30">
            <v>171300</v>
          </cell>
          <cell r="U30">
            <v>0</v>
          </cell>
          <cell r="X30">
            <v>0</v>
          </cell>
          <cell r="Y30">
            <v>0</v>
          </cell>
          <cell r="Z30">
            <v>0</v>
          </cell>
          <cell r="AA30">
            <v>44100</v>
          </cell>
          <cell r="AC30">
            <v>105000</v>
          </cell>
          <cell r="AD30">
            <v>21600</v>
          </cell>
          <cell r="AE30">
            <v>355800</v>
          </cell>
          <cell r="AF30">
            <v>8700</v>
          </cell>
          <cell r="AG30">
            <v>0</v>
          </cell>
          <cell r="AH30">
            <v>45700</v>
          </cell>
          <cell r="AI30">
            <v>1097900</v>
          </cell>
          <cell r="AJ30">
            <v>0</v>
          </cell>
          <cell r="AK30">
            <v>0</v>
          </cell>
          <cell r="AL30">
            <v>0</v>
          </cell>
          <cell r="AM30">
            <v>508600</v>
          </cell>
          <cell r="AN30">
            <v>69780600</v>
          </cell>
          <cell r="BO30">
            <v>216700</v>
          </cell>
          <cell r="BP30">
            <v>241700</v>
          </cell>
          <cell r="CF30">
            <v>10349300</v>
          </cell>
          <cell r="CH30">
            <v>101700</v>
          </cell>
          <cell r="CI30">
            <v>0</v>
          </cell>
          <cell r="CJ30">
            <v>0</v>
          </cell>
          <cell r="CK30">
            <v>0</v>
          </cell>
          <cell r="CL30">
            <v>0</v>
          </cell>
          <cell r="CN30">
            <v>7580700</v>
          </cell>
          <cell r="CO30">
            <v>158051300</v>
          </cell>
        </row>
        <row r="31">
          <cell r="A31">
            <v>308</v>
          </cell>
          <cell r="B31">
            <v>77464933</v>
          </cell>
          <cell r="C31">
            <v>1808000</v>
          </cell>
          <cell r="D31">
            <v>5058632</v>
          </cell>
          <cell r="E31">
            <v>2452647</v>
          </cell>
          <cell r="F31">
            <v>970264</v>
          </cell>
          <cell r="G31">
            <v>0</v>
          </cell>
          <cell r="H31">
            <v>0</v>
          </cell>
          <cell r="I31">
            <v>594608</v>
          </cell>
          <cell r="J31">
            <v>55316</v>
          </cell>
          <cell r="K31">
            <v>1512</v>
          </cell>
          <cell r="L31">
            <v>12234</v>
          </cell>
          <cell r="M31">
            <v>0</v>
          </cell>
          <cell r="N31">
            <v>358975</v>
          </cell>
          <cell r="O31">
            <v>997717</v>
          </cell>
          <cell r="P31">
            <v>12094</v>
          </cell>
          <cell r="Q31">
            <v>288110</v>
          </cell>
          <cell r="U31">
            <v>18837</v>
          </cell>
          <cell r="X31">
            <v>0</v>
          </cell>
          <cell r="Y31">
            <v>11320</v>
          </cell>
          <cell r="Z31">
            <v>0</v>
          </cell>
          <cell r="AA31">
            <v>0</v>
          </cell>
          <cell r="AC31">
            <v>298311</v>
          </cell>
          <cell r="AD31">
            <v>7928</v>
          </cell>
          <cell r="AE31">
            <v>11220</v>
          </cell>
          <cell r="AF31">
            <v>190797</v>
          </cell>
          <cell r="AG31">
            <v>3362</v>
          </cell>
          <cell r="AH31">
            <v>116595</v>
          </cell>
          <cell r="AI31">
            <v>0</v>
          </cell>
          <cell r="AJ31">
            <v>2611020</v>
          </cell>
          <cell r="AK31">
            <v>254237</v>
          </cell>
          <cell r="AL31">
            <v>0</v>
          </cell>
          <cell r="AM31">
            <v>130760</v>
          </cell>
          <cell r="AN31">
            <v>93729429</v>
          </cell>
          <cell r="BO31">
            <v>360609</v>
          </cell>
          <cell r="BP31">
            <v>458086</v>
          </cell>
          <cell r="CF31">
            <v>13980210</v>
          </cell>
          <cell r="CH31">
            <v>237673</v>
          </cell>
          <cell r="CI31">
            <v>0</v>
          </cell>
          <cell r="CJ31">
            <v>0</v>
          </cell>
          <cell r="CK31">
            <v>0</v>
          </cell>
          <cell r="CL31">
            <v>0</v>
          </cell>
          <cell r="CN31">
            <v>9798000</v>
          </cell>
          <cell r="CO31">
            <v>212293436</v>
          </cell>
        </row>
        <row r="32">
          <cell r="A32">
            <v>309</v>
          </cell>
          <cell r="B32">
            <v>44287077</v>
          </cell>
          <cell r="C32">
            <v>1017575</v>
          </cell>
          <cell r="D32">
            <v>4230711</v>
          </cell>
          <cell r="E32">
            <v>1354705</v>
          </cell>
          <cell r="F32">
            <v>874662</v>
          </cell>
          <cell r="G32">
            <v>0</v>
          </cell>
          <cell r="H32">
            <v>334509</v>
          </cell>
          <cell r="I32">
            <v>283297</v>
          </cell>
          <cell r="J32">
            <v>34119</v>
          </cell>
          <cell r="K32">
            <v>0</v>
          </cell>
          <cell r="L32">
            <v>81537</v>
          </cell>
          <cell r="M32">
            <v>109460</v>
          </cell>
          <cell r="N32">
            <v>0</v>
          </cell>
          <cell r="O32">
            <v>2622566</v>
          </cell>
          <cell r="P32">
            <v>269735</v>
          </cell>
          <cell r="Q32">
            <v>646709</v>
          </cell>
          <cell r="U32">
            <v>41372</v>
          </cell>
          <cell r="X32">
            <v>0</v>
          </cell>
          <cell r="Y32">
            <v>0</v>
          </cell>
          <cell r="Z32">
            <v>0</v>
          </cell>
          <cell r="AA32">
            <v>0</v>
          </cell>
          <cell r="AC32">
            <v>131144</v>
          </cell>
          <cell r="AD32">
            <v>0</v>
          </cell>
          <cell r="AE32">
            <v>74129</v>
          </cell>
          <cell r="AF32">
            <v>0</v>
          </cell>
          <cell r="AG32">
            <v>9200</v>
          </cell>
          <cell r="AH32">
            <v>187753</v>
          </cell>
          <cell r="AI32">
            <v>1056302</v>
          </cell>
          <cell r="AJ32">
            <v>1688000</v>
          </cell>
          <cell r="AK32">
            <v>413287</v>
          </cell>
          <cell r="AL32">
            <v>0</v>
          </cell>
          <cell r="AM32">
            <v>0</v>
          </cell>
          <cell r="AN32">
            <v>59747849</v>
          </cell>
          <cell r="BO32">
            <v>39514</v>
          </cell>
          <cell r="BP32">
            <v>427</v>
          </cell>
          <cell r="CF32">
            <v>5740733</v>
          </cell>
          <cell r="CH32">
            <v>0</v>
          </cell>
          <cell r="CI32">
            <v>0</v>
          </cell>
          <cell r="CJ32">
            <v>0</v>
          </cell>
          <cell r="CK32">
            <v>0</v>
          </cell>
          <cell r="CL32">
            <v>0</v>
          </cell>
          <cell r="CN32">
            <v>14630000</v>
          </cell>
          <cell r="CO32">
            <v>139906372</v>
          </cell>
        </row>
        <row r="33">
          <cell r="A33">
            <v>310</v>
          </cell>
          <cell r="B33">
            <v>33689324</v>
          </cell>
          <cell r="C33">
            <v>991846</v>
          </cell>
          <cell r="D33">
            <v>982333</v>
          </cell>
          <cell r="E33">
            <v>0</v>
          </cell>
          <cell r="F33">
            <v>0</v>
          </cell>
          <cell r="G33">
            <v>0</v>
          </cell>
          <cell r="H33">
            <v>0</v>
          </cell>
          <cell r="I33">
            <v>63950</v>
          </cell>
          <cell r="J33">
            <v>175011</v>
          </cell>
          <cell r="K33">
            <v>6300</v>
          </cell>
          <cell r="L33">
            <v>36231</v>
          </cell>
          <cell r="M33">
            <v>67946</v>
          </cell>
          <cell r="N33">
            <v>402830</v>
          </cell>
          <cell r="O33">
            <v>75111</v>
          </cell>
          <cell r="P33">
            <v>19545</v>
          </cell>
          <cell r="Q33">
            <v>83950</v>
          </cell>
          <cell r="U33">
            <v>198</v>
          </cell>
          <cell r="X33">
            <v>0</v>
          </cell>
          <cell r="Y33">
            <v>0</v>
          </cell>
          <cell r="Z33">
            <v>0</v>
          </cell>
          <cell r="AA33">
            <v>0</v>
          </cell>
          <cell r="AC33">
            <v>51210</v>
          </cell>
          <cell r="AD33">
            <v>1649</v>
          </cell>
          <cell r="AE33">
            <v>3571</v>
          </cell>
          <cell r="AF33">
            <v>0</v>
          </cell>
          <cell r="AG33">
            <v>294</v>
          </cell>
          <cell r="AH33">
            <v>0</v>
          </cell>
          <cell r="AI33">
            <v>125316</v>
          </cell>
          <cell r="AJ33">
            <v>336874</v>
          </cell>
          <cell r="AK33">
            <v>0</v>
          </cell>
          <cell r="AL33">
            <v>0</v>
          </cell>
          <cell r="AM33">
            <v>502722</v>
          </cell>
          <cell r="AN33">
            <v>37616211</v>
          </cell>
          <cell r="BO33">
            <v>23469</v>
          </cell>
          <cell r="BP33">
            <v>693142</v>
          </cell>
          <cell r="CF33">
            <v>0</v>
          </cell>
          <cell r="CH33">
            <v>0</v>
          </cell>
          <cell r="CI33">
            <v>0</v>
          </cell>
          <cell r="CJ33">
            <v>0</v>
          </cell>
          <cell r="CK33">
            <v>211380</v>
          </cell>
          <cell r="CL33">
            <v>0</v>
          </cell>
          <cell r="CN33">
            <v>1073700</v>
          </cell>
          <cell r="CO33">
            <v>77234113</v>
          </cell>
        </row>
        <row r="34">
          <cell r="A34">
            <v>311</v>
          </cell>
          <cell r="B34">
            <v>60023854</v>
          </cell>
          <cell r="C34">
            <v>1747988</v>
          </cell>
          <cell r="D34">
            <v>3417344</v>
          </cell>
          <cell r="E34">
            <v>631941</v>
          </cell>
          <cell r="F34">
            <v>400000</v>
          </cell>
          <cell r="G34">
            <v>0</v>
          </cell>
          <cell r="H34">
            <v>0</v>
          </cell>
          <cell r="I34">
            <v>125755</v>
          </cell>
          <cell r="J34">
            <v>83007</v>
          </cell>
          <cell r="K34">
            <v>97758</v>
          </cell>
          <cell r="L34">
            <v>0</v>
          </cell>
          <cell r="M34">
            <v>103017</v>
          </cell>
          <cell r="N34">
            <v>0</v>
          </cell>
          <cell r="O34">
            <v>586786</v>
          </cell>
          <cell r="P34">
            <v>357785</v>
          </cell>
          <cell r="Q34">
            <v>25110</v>
          </cell>
          <cell r="U34">
            <v>12981</v>
          </cell>
          <cell r="X34">
            <v>0</v>
          </cell>
          <cell r="Y34">
            <v>418710</v>
          </cell>
          <cell r="Z34">
            <v>0</v>
          </cell>
          <cell r="AA34">
            <v>0</v>
          </cell>
          <cell r="AC34">
            <v>100441</v>
          </cell>
          <cell r="AD34">
            <v>11319</v>
          </cell>
          <cell r="AE34">
            <v>11202</v>
          </cell>
          <cell r="AF34">
            <v>89601</v>
          </cell>
          <cell r="AG34">
            <v>4381</v>
          </cell>
          <cell r="AH34">
            <v>73132</v>
          </cell>
          <cell r="AI34">
            <v>202624</v>
          </cell>
          <cell r="AJ34">
            <v>1405078</v>
          </cell>
          <cell r="AK34">
            <v>0</v>
          </cell>
          <cell r="AL34">
            <v>0</v>
          </cell>
          <cell r="AM34">
            <v>227982</v>
          </cell>
          <cell r="AN34">
            <v>70157796</v>
          </cell>
          <cell r="BO34">
            <v>10557</v>
          </cell>
          <cell r="BP34">
            <v>271040</v>
          </cell>
          <cell r="CF34">
            <v>4919230</v>
          </cell>
          <cell r="CH34">
            <v>0</v>
          </cell>
          <cell r="CI34">
            <v>0</v>
          </cell>
          <cell r="CJ34">
            <v>0</v>
          </cell>
          <cell r="CK34">
            <v>0</v>
          </cell>
          <cell r="CL34">
            <v>0</v>
          </cell>
          <cell r="CN34">
            <v>3251803</v>
          </cell>
          <cell r="CO34">
            <v>148768222</v>
          </cell>
        </row>
        <row r="35">
          <cell r="A35">
            <v>312</v>
          </cell>
          <cell r="B35">
            <v>64685140</v>
          </cell>
          <cell r="C35">
            <v>1743991</v>
          </cell>
          <cell r="D35">
            <v>3655659</v>
          </cell>
          <cell r="E35">
            <v>625325</v>
          </cell>
          <cell r="F35">
            <v>0</v>
          </cell>
          <cell r="G35">
            <v>0</v>
          </cell>
          <cell r="H35">
            <v>0</v>
          </cell>
          <cell r="I35">
            <v>262509</v>
          </cell>
          <cell r="J35">
            <v>274173</v>
          </cell>
          <cell r="K35">
            <v>0</v>
          </cell>
          <cell r="L35">
            <v>0</v>
          </cell>
          <cell r="M35">
            <v>328913</v>
          </cell>
          <cell r="N35">
            <v>0</v>
          </cell>
          <cell r="O35">
            <v>41959</v>
          </cell>
          <cell r="P35">
            <v>185048</v>
          </cell>
          <cell r="Q35">
            <v>79809</v>
          </cell>
          <cell r="U35">
            <v>0</v>
          </cell>
          <cell r="X35">
            <v>0</v>
          </cell>
          <cell r="Y35">
            <v>0</v>
          </cell>
          <cell r="Z35">
            <v>10309</v>
          </cell>
          <cell r="AA35">
            <v>0</v>
          </cell>
          <cell r="AC35">
            <v>88296</v>
          </cell>
          <cell r="AD35">
            <v>0</v>
          </cell>
          <cell r="AE35">
            <v>0</v>
          </cell>
          <cell r="AF35">
            <v>104320</v>
          </cell>
          <cell r="AG35">
            <v>2168</v>
          </cell>
          <cell r="AH35">
            <v>291970</v>
          </cell>
          <cell r="AI35">
            <v>831470</v>
          </cell>
          <cell r="AJ35">
            <v>2804371</v>
          </cell>
          <cell r="AK35">
            <v>0</v>
          </cell>
          <cell r="AL35">
            <v>0</v>
          </cell>
          <cell r="AM35">
            <v>1836961</v>
          </cell>
          <cell r="AN35">
            <v>77852391</v>
          </cell>
          <cell r="BO35">
            <v>41092</v>
          </cell>
          <cell r="BP35">
            <v>353100</v>
          </cell>
          <cell r="CF35">
            <v>12937858</v>
          </cell>
          <cell r="CH35">
            <v>0</v>
          </cell>
          <cell r="CI35">
            <v>0</v>
          </cell>
          <cell r="CJ35">
            <v>0</v>
          </cell>
          <cell r="CK35">
            <v>0</v>
          </cell>
          <cell r="CL35">
            <v>0</v>
          </cell>
          <cell r="CN35">
            <v>0</v>
          </cell>
          <cell r="CO35">
            <v>169036832</v>
          </cell>
        </row>
        <row r="36">
          <cell r="A36">
            <v>313</v>
          </cell>
          <cell r="B36">
            <v>60387358</v>
          </cell>
          <cell r="C36">
            <v>1480826</v>
          </cell>
          <cell r="D36">
            <v>7601334</v>
          </cell>
          <cell r="E36">
            <v>2391086</v>
          </cell>
          <cell r="F36">
            <v>0</v>
          </cell>
          <cell r="G36">
            <v>0</v>
          </cell>
          <cell r="H36">
            <v>0</v>
          </cell>
          <cell r="I36">
            <v>245012</v>
          </cell>
          <cell r="J36">
            <v>0</v>
          </cell>
          <cell r="K36">
            <v>183634</v>
          </cell>
          <cell r="L36">
            <v>30531</v>
          </cell>
          <cell r="M36">
            <v>257259</v>
          </cell>
          <cell r="N36">
            <v>0</v>
          </cell>
          <cell r="O36">
            <v>1038455</v>
          </cell>
          <cell r="P36">
            <v>119543</v>
          </cell>
          <cell r="Q36">
            <v>146604</v>
          </cell>
          <cell r="U36">
            <v>32230</v>
          </cell>
          <cell r="X36">
            <v>0</v>
          </cell>
          <cell r="Y36">
            <v>0</v>
          </cell>
          <cell r="Z36">
            <v>0</v>
          </cell>
          <cell r="AA36">
            <v>0</v>
          </cell>
          <cell r="AC36">
            <v>80762</v>
          </cell>
          <cell r="AD36">
            <v>14148</v>
          </cell>
          <cell r="AE36">
            <v>45700</v>
          </cell>
          <cell r="AF36">
            <v>48300</v>
          </cell>
          <cell r="AG36">
            <v>19253</v>
          </cell>
          <cell r="AH36">
            <v>211927</v>
          </cell>
          <cell r="AI36">
            <v>1493827</v>
          </cell>
          <cell r="AJ36">
            <v>1407496</v>
          </cell>
          <cell r="AK36">
            <v>336273</v>
          </cell>
          <cell r="AL36">
            <v>0</v>
          </cell>
          <cell r="AM36">
            <v>326215</v>
          </cell>
          <cell r="AN36">
            <v>77897773</v>
          </cell>
          <cell r="BO36">
            <v>162155</v>
          </cell>
          <cell r="BP36">
            <v>123366</v>
          </cell>
          <cell r="CF36">
            <v>14332859</v>
          </cell>
          <cell r="CH36">
            <v>0</v>
          </cell>
          <cell r="CI36">
            <v>0</v>
          </cell>
          <cell r="CJ36">
            <v>0</v>
          </cell>
          <cell r="CK36">
            <v>0</v>
          </cell>
          <cell r="CL36">
            <v>0</v>
          </cell>
          <cell r="CN36">
            <v>3669846</v>
          </cell>
          <cell r="CO36">
            <v>174083772</v>
          </cell>
        </row>
        <row r="37">
          <cell r="A37">
            <v>314</v>
          </cell>
          <cell r="B37">
            <v>32568029</v>
          </cell>
          <cell r="C37">
            <v>988603</v>
          </cell>
          <cell r="D37">
            <v>2008349</v>
          </cell>
          <cell r="E37">
            <v>0</v>
          </cell>
          <cell r="F37">
            <v>0</v>
          </cell>
          <cell r="G37">
            <v>0</v>
          </cell>
          <cell r="H37">
            <v>85000</v>
          </cell>
          <cell r="I37">
            <v>42401</v>
          </cell>
          <cell r="J37">
            <v>14544</v>
          </cell>
          <cell r="K37">
            <v>39173</v>
          </cell>
          <cell r="L37">
            <v>10870</v>
          </cell>
          <cell r="M37">
            <v>98511</v>
          </cell>
          <cell r="N37">
            <v>0</v>
          </cell>
          <cell r="O37">
            <v>323088</v>
          </cell>
          <cell r="P37">
            <v>92362</v>
          </cell>
          <cell r="Q37">
            <v>184166</v>
          </cell>
          <cell r="U37">
            <v>11913</v>
          </cell>
          <cell r="X37">
            <v>0</v>
          </cell>
          <cell r="Y37">
            <v>0</v>
          </cell>
          <cell r="Z37">
            <v>0</v>
          </cell>
          <cell r="AA37">
            <v>0</v>
          </cell>
          <cell r="AC37">
            <v>113367</v>
          </cell>
          <cell r="AD37">
            <v>0</v>
          </cell>
          <cell r="AE37">
            <v>67600</v>
          </cell>
          <cell r="AF37">
            <v>0</v>
          </cell>
          <cell r="AG37">
            <v>2706</v>
          </cell>
          <cell r="AH37">
            <v>0</v>
          </cell>
          <cell r="AI37">
            <v>180958</v>
          </cell>
          <cell r="AJ37">
            <v>957566</v>
          </cell>
          <cell r="AK37">
            <v>0</v>
          </cell>
          <cell r="AL37">
            <v>0</v>
          </cell>
          <cell r="AM37">
            <v>0</v>
          </cell>
          <cell r="AN37">
            <v>37789206</v>
          </cell>
          <cell r="BO37">
            <v>14894</v>
          </cell>
          <cell r="BP37">
            <v>76894</v>
          </cell>
          <cell r="CF37">
            <v>8966900</v>
          </cell>
          <cell r="CH37">
            <v>0</v>
          </cell>
          <cell r="CI37">
            <v>0</v>
          </cell>
          <cell r="CJ37">
            <v>0</v>
          </cell>
          <cell r="CK37">
            <v>0</v>
          </cell>
          <cell r="CL37">
            <v>0</v>
          </cell>
          <cell r="CN37">
            <v>4964</v>
          </cell>
          <cell r="CO37">
            <v>84642064</v>
          </cell>
        </row>
        <row r="38">
          <cell r="A38">
            <v>315</v>
          </cell>
          <cell r="B38">
            <v>29349639</v>
          </cell>
          <cell r="C38">
            <v>818939</v>
          </cell>
          <cell r="D38">
            <v>2189152</v>
          </cell>
          <cell r="E38">
            <v>0</v>
          </cell>
          <cell r="F38">
            <v>0</v>
          </cell>
          <cell r="G38">
            <v>0</v>
          </cell>
          <cell r="H38">
            <v>0</v>
          </cell>
          <cell r="I38">
            <v>122520</v>
          </cell>
          <cell r="J38">
            <v>0</v>
          </cell>
          <cell r="K38">
            <v>25788</v>
          </cell>
          <cell r="L38">
            <v>394722</v>
          </cell>
          <cell r="M38">
            <v>561755</v>
          </cell>
          <cell r="N38">
            <v>0</v>
          </cell>
          <cell r="O38">
            <v>746930</v>
          </cell>
          <cell r="P38">
            <v>0</v>
          </cell>
          <cell r="Q38">
            <v>118232</v>
          </cell>
          <cell r="U38">
            <v>0</v>
          </cell>
          <cell r="X38">
            <v>0</v>
          </cell>
          <cell r="Y38">
            <v>0</v>
          </cell>
          <cell r="Z38">
            <v>0</v>
          </cell>
          <cell r="AA38">
            <v>0</v>
          </cell>
          <cell r="AC38">
            <v>113138</v>
          </cell>
          <cell r="AD38">
            <v>10418</v>
          </cell>
          <cell r="AE38">
            <v>104390</v>
          </cell>
          <cell r="AF38">
            <v>0</v>
          </cell>
          <cell r="AG38">
            <v>4933</v>
          </cell>
          <cell r="AH38">
            <v>84126</v>
          </cell>
          <cell r="AI38">
            <v>0</v>
          </cell>
          <cell r="AJ38">
            <v>0</v>
          </cell>
          <cell r="AK38">
            <v>0</v>
          </cell>
          <cell r="AL38">
            <v>0</v>
          </cell>
          <cell r="AM38">
            <v>401498</v>
          </cell>
          <cell r="AN38">
            <v>35046180</v>
          </cell>
          <cell r="BO38">
            <v>0</v>
          </cell>
          <cell r="BP38">
            <v>0</v>
          </cell>
          <cell r="CF38">
            <v>2983010</v>
          </cell>
          <cell r="CH38">
            <v>0</v>
          </cell>
          <cell r="CI38">
            <v>0</v>
          </cell>
          <cell r="CJ38">
            <v>0</v>
          </cell>
          <cell r="CK38">
            <v>0</v>
          </cell>
          <cell r="CL38">
            <v>0</v>
          </cell>
          <cell r="CN38">
            <v>0</v>
          </cell>
          <cell r="CO38">
            <v>73075370</v>
          </cell>
        </row>
        <row r="39">
          <cell r="A39">
            <v>316</v>
          </cell>
          <cell r="B39">
            <v>71914958</v>
          </cell>
          <cell r="C39">
            <v>1580800</v>
          </cell>
          <cell r="D39">
            <v>5610899</v>
          </cell>
          <cell r="E39">
            <v>2470852</v>
          </cell>
          <cell r="F39">
            <v>1320000</v>
          </cell>
          <cell r="G39">
            <v>0</v>
          </cell>
          <cell r="H39">
            <v>0</v>
          </cell>
          <cell r="I39">
            <v>230000</v>
          </cell>
          <cell r="J39">
            <v>1530244</v>
          </cell>
          <cell r="K39">
            <v>0</v>
          </cell>
          <cell r="L39">
            <v>70378</v>
          </cell>
          <cell r="M39">
            <v>400000</v>
          </cell>
          <cell r="N39">
            <v>0</v>
          </cell>
          <cell r="O39">
            <v>2464725</v>
          </cell>
          <cell r="P39">
            <v>369343</v>
          </cell>
          <cell r="Q39">
            <v>174621</v>
          </cell>
          <cell r="U39">
            <v>0</v>
          </cell>
          <cell r="X39">
            <v>0</v>
          </cell>
          <cell r="Y39">
            <v>0</v>
          </cell>
          <cell r="Z39">
            <v>0</v>
          </cell>
          <cell r="AA39">
            <v>0</v>
          </cell>
          <cell r="AC39">
            <v>163498</v>
          </cell>
          <cell r="AD39">
            <v>0</v>
          </cell>
          <cell r="AE39">
            <v>247987</v>
          </cell>
          <cell r="AF39">
            <v>30000</v>
          </cell>
          <cell r="AG39">
            <v>12997</v>
          </cell>
          <cell r="AH39">
            <v>41000</v>
          </cell>
          <cell r="AI39">
            <v>1658369</v>
          </cell>
          <cell r="AJ39">
            <v>1525477</v>
          </cell>
          <cell r="AK39">
            <v>551676</v>
          </cell>
          <cell r="AL39">
            <v>0</v>
          </cell>
          <cell r="AM39">
            <v>893301</v>
          </cell>
          <cell r="AN39">
            <v>93261125</v>
          </cell>
          <cell r="BO39">
            <v>0</v>
          </cell>
          <cell r="BP39">
            <v>929611</v>
          </cell>
          <cell r="CF39">
            <v>3034336</v>
          </cell>
          <cell r="CH39">
            <v>0</v>
          </cell>
          <cell r="CI39">
            <v>0</v>
          </cell>
          <cell r="CJ39">
            <v>0</v>
          </cell>
          <cell r="CK39">
            <v>0</v>
          </cell>
          <cell r="CL39">
            <v>0</v>
          </cell>
          <cell r="CN39">
            <v>5511100</v>
          </cell>
          <cell r="CO39">
            <v>195997297</v>
          </cell>
        </row>
        <row r="40">
          <cell r="A40">
            <v>317</v>
          </cell>
          <cell r="B40">
            <v>70284947</v>
          </cell>
          <cell r="C40">
            <v>1784597</v>
          </cell>
          <cell r="D40">
            <v>3863287</v>
          </cell>
          <cell r="E40">
            <v>0</v>
          </cell>
          <cell r="F40">
            <v>1010716</v>
          </cell>
          <cell r="G40">
            <v>0</v>
          </cell>
          <cell r="H40">
            <v>0</v>
          </cell>
          <cell r="I40">
            <v>24430</v>
          </cell>
          <cell r="J40">
            <v>0</v>
          </cell>
          <cell r="K40">
            <v>5447</v>
          </cell>
          <cell r="L40">
            <v>17529</v>
          </cell>
          <cell r="M40">
            <v>72739</v>
          </cell>
          <cell r="N40">
            <v>0</v>
          </cell>
          <cell r="O40">
            <v>664271</v>
          </cell>
          <cell r="P40">
            <v>235577</v>
          </cell>
          <cell r="Q40">
            <v>392728</v>
          </cell>
          <cell r="U40">
            <v>0</v>
          </cell>
          <cell r="X40">
            <v>0</v>
          </cell>
          <cell r="Y40">
            <v>322750</v>
          </cell>
          <cell r="Z40">
            <v>0</v>
          </cell>
          <cell r="AA40">
            <v>0</v>
          </cell>
          <cell r="AC40">
            <v>229734</v>
          </cell>
          <cell r="AD40">
            <v>0</v>
          </cell>
          <cell r="AE40">
            <v>134158</v>
          </cell>
          <cell r="AF40">
            <v>5280</v>
          </cell>
          <cell r="AG40">
            <v>0</v>
          </cell>
          <cell r="AH40">
            <v>35406</v>
          </cell>
          <cell r="AI40">
            <v>353279</v>
          </cell>
          <cell r="AJ40">
            <v>2143860</v>
          </cell>
          <cell r="AK40">
            <v>0</v>
          </cell>
          <cell r="AL40">
            <v>0</v>
          </cell>
          <cell r="AM40">
            <v>5470013</v>
          </cell>
          <cell r="AN40">
            <v>87050748</v>
          </cell>
          <cell r="BO40">
            <v>172757</v>
          </cell>
          <cell r="BP40">
            <v>237274</v>
          </cell>
          <cell r="CF40">
            <v>19138161</v>
          </cell>
          <cell r="CH40">
            <v>5000</v>
          </cell>
          <cell r="CI40">
            <v>0</v>
          </cell>
          <cell r="CJ40">
            <v>0</v>
          </cell>
          <cell r="CK40">
            <v>0</v>
          </cell>
          <cell r="CL40">
            <v>0</v>
          </cell>
          <cell r="CN40">
            <v>3058481</v>
          </cell>
          <cell r="CO40">
            <v>196713169</v>
          </cell>
        </row>
        <row r="41">
          <cell r="A41">
            <v>318</v>
          </cell>
          <cell r="B41">
            <v>25915100</v>
          </cell>
          <cell r="C41">
            <v>763400</v>
          </cell>
          <cell r="D41">
            <v>1135000</v>
          </cell>
          <cell r="E41">
            <v>0</v>
          </cell>
          <cell r="F41">
            <v>492000</v>
          </cell>
          <cell r="G41">
            <v>0</v>
          </cell>
          <cell r="H41">
            <v>0</v>
          </cell>
          <cell r="I41">
            <v>313300</v>
          </cell>
          <cell r="J41">
            <v>0</v>
          </cell>
          <cell r="K41">
            <v>54600</v>
          </cell>
          <cell r="L41">
            <v>10900</v>
          </cell>
          <cell r="M41">
            <v>93000</v>
          </cell>
          <cell r="N41">
            <v>0</v>
          </cell>
          <cell r="O41">
            <v>628500</v>
          </cell>
          <cell r="P41">
            <v>6500</v>
          </cell>
          <cell r="Q41">
            <v>62400</v>
          </cell>
          <cell r="U41">
            <v>10300</v>
          </cell>
          <cell r="X41">
            <v>0</v>
          </cell>
          <cell r="Y41">
            <v>0</v>
          </cell>
          <cell r="Z41">
            <v>0</v>
          </cell>
          <cell r="AA41">
            <v>0</v>
          </cell>
          <cell r="AC41">
            <v>89900</v>
          </cell>
          <cell r="AD41">
            <v>13400</v>
          </cell>
          <cell r="AE41">
            <v>100300</v>
          </cell>
          <cell r="AF41">
            <v>18700</v>
          </cell>
          <cell r="AG41">
            <v>3200</v>
          </cell>
          <cell r="AH41">
            <v>0</v>
          </cell>
          <cell r="AI41">
            <v>100800</v>
          </cell>
          <cell r="AJ41">
            <v>591300</v>
          </cell>
          <cell r="AK41">
            <v>0</v>
          </cell>
          <cell r="AL41">
            <v>0</v>
          </cell>
          <cell r="AM41">
            <v>205800</v>
          </cell>
          <cell r="AN41">
            <v>30608400</v>
          </cell>
          <cell r="BO41">
            <v>25600</v>
          </cell>
          <cell r="BP41">
            <v>113700</v>
          </cell>
          <cell r="CF41">
            <v>0</v>
          </cell>
          <cell r="CH41">
            <v>0</v>
          </cell>
          <cell r="CI41">
            <v>0</v>
          </cell>
          <cell r="CJ41">
            <v>0</v>
          </cell>
          <cell r="CK41">
            <v>0</v>
          </cell>
          <cell r="CL41">
            <v>0</v>
          </cell>
          <cell r="CN41">
            <v>2065500</v>
          </cell>
          <cell r="CO41">
            <v>63421600</v>
          </cell>
        </row>
        <row r="42">
          <cell r="A42">
            <v>319</v>
          </cell>
          <cell r="B42">
            <v>53894319</v>
          </cell>
          <cell r="C42">
            <v>1441491</v>
          </cell>
          <cell r="D42">
            <v>1418805</v>
          </cell>
          <cell r="E42">
            <v>0</v>
          </cell>
          <cell r="F42">
            <v>544000</v>
          </cell>
          <cell r="G42">
            <v>0</v>
          </cell>
          <cell r="H42">
            <v>50000</v>
          </cell>
          <cell r="I42">
            <v>328496</v>
          </cell>
          <cell r="J42">
            <v>0</v>
          </cell>
          <cell r="K42">
            <v>0</v>
          </cell>
          <cell r="L42">
            <v>300000</v>
          </cell>
          <cell r="M42">
            <v>147200</v>
          </cell>
          <cell r="N42">
            <v>0</v>
          </cell>
          <cell r="O42">
            <v>441895</v>
          </cell>
          <cell r="P42">
            <v>217280</v>
          </cell>
          <cell r="Q42">
            <v>492812</v>
          </cell>
          <cell r="U42">
            <v>4105</v>
          </cell>
          <cell r="X42">
            <v>0</v>
          </cell>
          <cell r="Y42">
            <v>350400</v>
          </cell>
          <cell r="Z42">
            <v>0</v>
          </cell>
          <cell r="AA42">
            <v>0</v>
          </cell>
          <cell r="AC42">
            <v>97188</v>
          </cell>
          <cell r="AD42">
            <v>16511</v>
          </cell>
          <cell r="AE42">
            <v>281819</v>
          </cell>
          <cell r="AF42">
            <v>4000</v>
          </cell>
          <cell r="AG42">
            <v>36507</v>
          </cell>
          <cell r="AH42">
            <v>12000</v>
          </cell>
          <cell r="AI42">
            <v>132479</v>
          </cell>
          <cell r="AJ42">
            <v>1543117</v>
          </cell>
          <cell r="AK42">
            <v>0</v>
          </cell>
          <cell r="AL42">
            <v>0</v>
          </cell>
          <cell r="AM42">
            <v>0</v>
          </cell>
          <cell r="AN42">
            <v>61754424</v>
          </cell>
          <cell r="BO42">
            <v>20250</v>
          </cell>
          <cell r="BP42">
            <v>192063</v>
          </cell>
          <cell r="CF42">
            <v>13267611</v>
          </cell>
          <cell r="CH42">
            <v>0</v>
          </cell>
          <cell r="CI42">
            <v>0</v>
          </cell>
          <cell r="CJ42">
            <v>0</v>
          </cell>
          <cell r="CK42">
            <v>0</v>
          </cell>
          <cell r="CL42">
            <v>0</v>
          </cell>
          <cell r="CN42">
            <v>6319617</v>
          </cell>
          <cell r="CO42">
            <v>143308389</v>
          </cell>
        </row>
        <row r="43">
          <cell r="A43">
            <v>320</v>
          </cell>
          <cell r="B43">
            <v>49517559</v>
          </cell>
          <cell r="C43">
            <v>1605317</v>
          </cell>
          <cell r="D43">
            <v>5562316</v>
          </cell>
          <cell r="E43">
            <v>1451341</v>
          </cell>
          <cell r="F43">
            <v>912067</v>
          </cell>
          <cell r="G43">
            <v>0</v>
          </cell>
          <cell r="H43">
            <v>0</v>
          </cell>
          <cell r="I43">
            <v>294135</v>
          </cell>
          <cell r="J43">
            <v>131119</v>
          </cell>
          <cell r="K43">
            <v>0</v>
          </cell>
          <cell r="L43">
            <v>5213</v>
          </cell>
          <cell r="M43">
            <v>0</v>
          </cell>
          <cell r="N43">
            <v>0</v>
          </cell>
          <cell r="O43">
            <v>319275</v>
          </cell>
          <cell r="P43">
            <v>173328</v>
          </cell>
          <cell r="Q43">
            <v>267745</v>
          </cell>
          <cell r="U43">
            <v>19053</v>
          </cell>
          <cell r="X43">
            <v>0</v>
          </cell>
          <cell r="Y43">
            <v>0</v>
          </cell>
          <cell r="Z43">
            <v>0</v>
          </cell>
          <cell r="AA43">
            <v>0</v>
          </cell>
          <cell r="AC43">
            <v>87800</v>
          </cell>
          <cell r="AD43">
            <v>0</v>
          </cell>
          <cell r="AE43">
            <v>229362</v>
          </cell>
          <cell r="AF43">
            <v>0</v>
          </cell>
          <cell r="AG43">
            <v>12168</v>
          </cell>
          <cell r="AH43">
            <v>69987</v>
          </cell>
          <cell r="AI43">
            <v>1819480</v>
          </cell>
          <cell r="AJ43">
            <v>0</v>
          </cell>
          <cell r="AK43">
            <v>150000</v>
          </cell>
          <cell r="AL43">
            <v>0</v>
          </cell>
          <cell r="AM43">
            <v>2243649</v>
          </cell>
          <cell r="AN43">
            <v>64870914</v>
          </cell>
          <cell r="BO43">
            <v>0</v>
          </cell>
          <cell r="BP43">
            <v>0</v>
          </cell>
          <cell r="CF43">
            <v>4038310</v>
          </cell>
          <cell r="CH43">
            <v>0</v>
          </cell>
          <cell r="CI43">
            <v>0</v>
          </cell>
          <cell r="CJ43">
            <v>0</v>
          </cell>
          <cell r="CK43">
            <v>0</v>
          </cell>
          <cell r="CL43">
            <v>0</v>
          </cell>
          <cell r="CN43">
            <v>2879562</v>
          </cell>
          <cell r="CO43">
            <v>136659700</v>
          </cell>
        </row>
        <row r="44">
          <cell r="A44">
            <v>330</v>
          </cell>
          <cell r="B44">
            <v>242945796</v>
          </cell>
          <cell r="C44">
            <v>7456064</v>
          </cell>
          <cell r="D44">
            <v>28365788</v>
          </cell>
          <cell r="E44">
            <v>10461637</v>
          </cell>
          <cell r="F44">
            <v>0</v>
          </cell>
          <cell r="G44">
            <v>0</v>
          </cell>
          <cell r="H44">
            <v>196382</v>
          </cell>
          <cell r="I44">
            <v>5390590</v>
          </cell>
          <cell r="J44">
            <v>0</v>
          </cell>
          <cell r="K44">
            <v>551806</v>
          </cell>
          <cell r="L44">
            <v>788358</v>
          </cell>
          <cell r="M44">
            <v>0</v>
          </cell>
          <cell r="N44">
            <v>1817</v>
          </cell>
          <cell r="O44">
            <v>3650713</v>
          </cell>
          <cell r="P44">
            <v>580</v>
          </cell>
          <cell r="Q44">
            <v>804369</v>
          </cell>
          <cell r="U44">
            <v>0</v>
          </cell>
          <cell r="X44">
            <v>0</v>
          </cell>
          <cell r="Y44">
            <v>664259</v>
          </cell>
          <cell r="Z44">
            <v>0</v>
          </cell>
          <cell r="AA44">
            <v>66640</v>
          </cell>
          <cell r="AC44">
            <v>212606</v>
          </cell>
          <cell r="AD44">
            <v>57307</v>
          </cell>
          <cell r="AE44">
            <v>783590</v>
          </cell>
          <cell r="AF44">
            <v>0</v>
          </cell>
          <cell r="AG44">
            <v>2114</v>
          </cell>
          <cell r="AH44">
            <v>630964</v>
          </cell>
          <cell r="AI44">
            <v>1980255</v>
          </cell>
          <cell r="AJ44">
            <v>5240085</v>
          </cell>
          <cell r="AK44">
            <v>280000</v>
          </cell>
          <cell r="AL44">
            <v>0</v>
          </cell>
          <cell r="AM44">
            <v>1085260</v>
          </cell>
          <cell r="AN44">
            <v>311616980</v>
          </cell>
          <cell r="BO44">
            <v>0</v>
          </cell>
          <cell r="BP44">
            <v>1623224</v>
          </cell>
          <cell r="CF44">
            <v>31497060</v>
          </cell>
          <cell r="CH44">
            <v>0</v>
          </cell>
          <cell r="CI44">
            <v>0</v>
          </cell>
          <cell r="CJ44">
            <v>0</v>
          </cell>
          <cell r="CK44">
            <v>0</v>
          </cell>
          <cell r="CL44">
            <v>0</v>
          </cell>
          <cell r="CN44">
            <v>23550622</v>
          </cell>
          <cell r="CO44">
            <v>679904866</v>
          </cell>
        </row>
        <row r="45">
          <cell r="A45">
            <v>331</v>
          </cell>
          <cell r="B45">
            <v>68815316</v>
          </cell>
          <cell r="C45">
            <v>1909028</v>
          </cell>
          <cell r="D45">
            <v>5927091</v>
          </cell>
          <cell r="E45">
            <v>676300</v>
          </cell>
          <cell r="F45">
            <v>0</v>
          </cell>
          <cell r="G45">
            <v>0</v>
          </cell>
          <cell r="H45">
            <v>208819</v>
          </cell>
          <cell r="I45">
            <v>720725</v>
          </cell>
          <cell r="J45">
            <v>0</v>
          </cell>
          <cell r="K45">
            <v>345607</v>
          </cell>
          <cell r="L45">
            <v>26033</v>
          </cell>
          <cell r="M45">
            <v>92996</v>
          </cell>
          <cell r="N45">
            <v>0</v>
          </cell>
          <cell r="O45">
            <v>476132</v>
          </cell>
          <cell r="P45">
            <v>175421</v>
          </cell>
          <cell r="Q45">
            <v>530581</v>
          </cell>
          <cell r="U45">
            <v>12308</v>
          </cell>
          <cell r="X45">
            <v>0</v>
          </cell>
          <cell r="Y45">
            <v>176462</v>
          </cell>
          <cell r="Z45">
            <v>0</v>
          </cell>
          <cell r="AA45">
            <v>0</v>
          </cell>
          <cell r="AC45">
            <v>241467</v>
          </cell>
          <cell r="AD45">
            <v>29797</v>
          </cell>
          <cell r="AE45">
            <v>0</v>
          </cell>
          <cell r="AF45">
            <v>217519</v>
          </cell>
          <cell r="AG45">
            <v>1096</v>
          </cell>
          <cell r="AH45">
            <v>343024</v>
          </cell>
          <cell r="AI45">
            <v>1427498</v>
          </cell>
          <cell r="AJ45">
            <v>2670986</v>
          </cell>
          <cell r="AK45">
            <v>0</v>
          </cell>
          <cell r="AL45">
            <v>0</v>
          </cell>
          <cell r="AM45">
            <v>0</v>
          </cell>
          <cell r="AN45">
            <v>85024206</v>
          </cell>
          <cell r="BO45">
            <v>176867</v>
          </cell>
          <cell r="BP45">
            <v>406057</v>
          </cell>
          <cell r="CF45">
            <v>12324522</v>
          </cell>
          <cell r="CH45">
            <v>0</v>
          </cell>
          <cell r="CI45">
            <v>0</v>
          </cell>
          <cell r="CJ45">
            <v>0</v>
          </cell>
          <cell r="CK45">
            <v>0</v>
          </cell>
          <cell r="CL45">
            <v>0</v>
          </cell>
          <cell r="CN45">
            <v>1936547</v>
          </cell>
          <cell r="CO45">
            <v>184892405</v>
          </cell>
        </row>
        <row r="46">
          <cell r="A46">
            <v>332</v>
          </cell>
          <cell r="B46">
            <v>62833477</v>
          </cell>
          <cell r="C46">
            <v>2149821</v>
          </cell>
          <cell r="D46">
            <v>5306576</v>
          </cell>
          <cell r="E46">
            <v>93930</v>
          </cell>
          <cell r="F46">
            <v>0</v>
          </cell>
          <cell r="G46">
            <v>0</v>
          </cell>
          <cell r="H46">
            <v>0</v>
          </cell>
          <cell r="I46">
            <v>1673418</v>
          </cell>
          <cell r="J46">
            <v>0</v>
          </cell>
          <cell r="K46">
            <v>558892</v>
          </cell>
          <cell r="L46">
            <v>54164</v>
          </cell>
          <cell r="M46">
            <v>0</v>
          </cell>
          <cell r="N46">
            <v>0</v>
          </cell>
          <cell r="O46">
            <v>1992412</v>
          </cell>
          <cell r="P46">
            <v>65427</v>
          </cell>
          <cell r="Q46">
            <v>987587</v>
          </cell>
          <cell r="U46">
            <v>25113</v>
          </cell>
          <cell r="X46">
            <v>0</v>
          </cell>
          <cell r="Y46">
            <v>0</v>
          </cell>
          <cell r="Z46">
            <v>0</v>
          </cell>
          <cell r="AA46">
            <v>0</v>
          </cell>
          <cell r="AC46">
            <v>54632</v>
          </cell>
          <cell r="AD46">
            <v>0</v>
          </cell>
          <cell r="AE46">
            <v>69118</v>
          </cell>
          <cell r="AF46">
            <v>0</v>
          </cell>
          <cell r="AG46">
            <v>18617</v>
          </cell>
          <cell r="AH46">
            <v>204068</v>
          </cell>
          <cell r="AI46">
            <v>430097</v>
          </cell>
          <cell r="AJ46">
            <v>4225606</v>
          </cell>
          <cell r="AK46">
            <v>0</v>
          </cell>
          <cell r="AL46">
            <v>0</v>
          </cell>
          <cell r="AM46">
            <v>24808</v>
          </cell>
          <cell r="AN46">
            <v>80767763</v>
          </cell>
          <cell r="BO46">
            <v>0</v>
          </cell>
          <cell r="BP46">
            <v>833142</v>
          </cell>
          <cell r="CF46">
            <v>1674638</v>
          </cell>
          <cell r="CH46">
            <v>0</v>
          </cell>
          <cell r="CI46">
            <v>0</v>
          </cell>
          <cell r="CJ46">
            <v>0</v>
          </cell>
          <cell r="CK46">
            <v>0</v>
          </cell>
          <cell r="CL46">
            <v>0</v>
          </cell>
          <cell r="CN46">
            <v>10176000</v>
          </cell>
          <cell r="CO46">
            <v>174219306</v>
          </cell>
        </row>
        <row r="47">
          <cell r="A47">
            <v>333</v>
          </cell>
          <cell r="B47">
            <v>64918900</v>
          </cell>
          <cell r="C47">
            <v>1825900</v>
          </cell>
          <cell r="D47">
            <v>4516400</v>
          </cell>
          <cell r="E47">
            <v>2637700</v>
          </cell>
          <cell r="F47">
            <v>0</v>
          </cell>
          <cell r="G47">
            <v>0</v>
          </cell>
          <cell r="H47">
            <v>0</v>
          </cell>
          <cell r="I47">
            <v>613265</v>
          </cell>
          <cell r="J47">
            <v>348200</v>
          </cell>
          <cell r="K47">
            <v>0</v>
          </cell>
          <cell r="L47">
            <v>141000</v>
          </cell>
          <cell r="M47">
            <v>0</v>
          </cell>
          <cell r="N47">
            <v>0</v>
          </cell>
          <cell r="O47">
            <v>3052700</v>
          </cell>
          <cell r="P47">
            <v>202160</v>
          </cell>
          <cell r="Q47">
            <v>0</v>
          </cell>
          <cell r="U47">
            <v>29250</v>
          </cell>
          <cell r="X47">
            <v>0</v>
          </cell>
          <cell r="Y47">
            <v>0</v>
          </cell>
          <cell r="Z47">
            <v>0</v>
          </cell>
          <cell r="AA47">
            <v>0</v>
          </cell>
          <cell r="AC47">
            <v>108400</v>
          </cell>
          <cell r="AD47">
            <v>0</v>
          </cell>
          <cell r="AE47">
            <v>45000</v>
          </cell>
          <cell r="AF47">
            <v>567100</v>
          </cell>
          <cell r="AG47">
            <v>0</v>
          </cell>
          <cell r="AH47">
            <v>156500</v>
          </cell>
          <cell r="AI47">
            <v>0</v>
          </cell>
          <cell r="AJ47">
            <v>0</v>
          </cell>
          <cell r="AK47">
            <v>274300</v>
          </cell>
          <cell r="AL47">
            <v>0</v>
          </cell>
          <cell r="AM47">
            <v>3781400</v>
          </cell>
          <cell r="AN47">
            <v>83218175</v>
          </cell>
          <cell r="BO47">
            <v>261810</v>
          </cell>
          <cell r="BP47">
            <v>349240</v>
          </cell>
          <cell r="CF47">
            <v>5190900</v>
          </cell>
          <cell r="CH47">
            <v>44000</v>
          </cell>
          <cell r="CI47">
            <v>0</v>
          </cell>
          <cell r="CJ47">
            <v>0</v>
          </cell>
          <cell r="CK47">
            <v>0</v>
          </cell>
          <cell r="CL47">
            <v>0</v>
          </cell>
          <cell r="CN47">
            <v>13640000</v>
          </cell>
          <cell r="CO47">
            <v>185922300</v>
          </cell>
        </row>
        <row r="48">
          <cell r="A48">
            <v>334</v>
          </cell>
          <cell r="B48">
            <v>45687473</v>
          </cell>
          <cell r="C48">
            <v>1392000</v>
          </cell>
          <cell r="D48">
            <v>3186908</v>
          </cell>
          <cell r="E48">
            <v>834634</v>
          </cell>
          <cell r="F48">
            <v>0</v>
          </cell>
          <cell r="G48">
            <v>0</v>
          </cell>
          <cell r="H48">
            <v>0</v>
          </cell>
          <cell r="I48">
            <v>873747</v>
          </cell>
          <cell r="J48">
            <v>0</v>
          </cell>
          <cell r="K48">
            <v>481576</v>
          </cell>
          <cell r="L48">
            <v>36330</v>
          </cell>
          <cell r="M48">
            <v>0</v>
          </cell>
          <cell r="N48">
            <v>0</v>
          </cell>
          <cell r="O48">
            <v>583226</v>
          </cell>
          <cell r="P48">
            <v>61550</v>
          </cell>
          <cell r="Q48">
            <v>46595</v>
          </cell>
          <cell r="U48">
            <v>13692</v>
          </cell>
          <cell r="X48">
            <v>0</v>
          </cell>
          <cell r="Y48">
            <v>267075</v>
          </cell>
          <cell r="Z48">
            <v>0</v>
          </cell>
          <cell r="AA48">
            <v>0</v>
          </cell>
          <cell r="AC48">
            <v>81025</v>
          </cell>
          <cell r="AD48">
            <v>28730</v>
          </cell>
          <cell r="AE48">
            <v>0</v>
          </cell>
          <cell r="AF48">
            <v>22176</v>
          </cell>
          <cell r="AG48">
            <v>26483</v>
          </cell>
          <cell r="AH48">
            <v>38577</v>
          </cell>
          <cell r="AI48">
            <v>603305</v>
          </cell>
          <cell r="AJ48">
            <v>2275248</v>
          </cell>
          <cell r="AK48">
            <v>4405</v>
          </cell>
          <cell r="AL48">
            <v>51730</v>
          </cell>
          <cell r="AM48">
            <v>1363796</v>
          </cell>
          <cell r="AN48">
            <v>57960281</v>
          </cell>
          <cell r="BO48">
            <v>0</v>
          </cell>
          <cell r="BP48">
            <v>561630</v>
          </cell>
          <cell r="CF48">
            <v>2979145</v>
          </cell>
          <cell r="CH48">
            <v>0</v>
          </cell>
          <cell r="CI48">
            <v>0</v>
          </cell>
          <cell r="CJ48">
            <v>0</v>
          </cell>
          <cell r="CK48">
            <v>0</v>
          </cell>
          <cell r="CL48">
            <v>0</v>
          </cell>
          <cell r="CN48">
            <v>8916000</v>
          </cell>
          <cell r="CO48">
            <v>128377337</v>
          </cell>
        </row>
        <row r="49">
          <cell r="A49">
            <v>335</v>
          </cell>
          <cell r="B49">
            <v>64330398</v>
          </cell>
          <cell r="C49">
            <v>1941219</v>
          </cell>
          <cell r="D49">
            <v>4311210</v>
          </cell>
          <cell r="E49">
            <v>695818</v>
          </cell>
          <cell r="F49">
            <v>0</v>
          </cell>
          <cell r="G49">
            <v>0</v>
          </cell>
          <cell r="H49">
            <v>0</v>
          </cell>
          <cell r="I49">
            <v>2144600</v>
          </cell>
          <cell r="J49">
            <v>122093</v>
          </cell>
          <cell r="K49">
            <v>283954</v>
          </cell>
          <cell r="L49">
            <v>0</v>
          </cell>
          <cell r="M49">
            <v>0</v>
          </cell>
          <cell r="N49">
            <v>0</v>
          </cell>
          <cell r="O49">
            <v>449145</v>
          </cell>
          <cell r="P49">
            <v>237</v>
          </cell>
          <cell r="Q49">
            <v>434787</v>
          </cell>
          <cell r="U49">
            <v>0</v>
          </cell>
          <cell r="X49">
            <v>175740</v>
          </cell>
          <cell r="Y49">
            <v>333856</v>
          </cell>
          <cell r="Z49">
            <v>0</v>
          </cell>
          <cell r="AA49">
            <v>4673</v>
          </cell>
          <cell r="AC49">
            <v>54075</v>
          </cell>
          <cell r="AD49">
            <v>15813</v>
          </cell>
          <cell r="AE49">
            <v>84431</v>
          </cell>
          <cell r="AF49">
            <v>0</v>
          </cell>
          <cell r="AG49">
            <v>4528</v>
          </cell>
          <cell r="AH49">
            <v>90281</v>
          </cell>
          <cell r="AI49">
            <v>595636</v>
          </cell>
          <cell r="AJ49">
            <v>2603966</v>
          </cell>
          <cell r="AK49">
            <v>233892</v>
          </cell>
          <cell r="AL49">
            <v>0</v>
          </cell>
          <cell r="AM49">
            <v>0</v>
          </cell>
          <cell r="AN49">
            <v>78910352</v>
          </cell>
          <cell r="BO49">
            <v>0</v>
          </cell>
          <cell r="BP49">
            <v>355143</v>
          </cell>
          <cell r="CF49">
            <v>11290138</v>
          </cell>
          <cell r="CH49">
            <v>62286</v>
          </cell>
          <cell r="CI49">
            <v>0</v>
          </cell>
          <cell r="CJ49">
            <v>0</v>
          </cell>
          <cell r="CK49">
            <v>0</v>
          </cell>
          <cell r="CL49">
            <v>175740</v>
          </cell>
          <cell r="CN49">
            <v>0</v>
          </cell>
          <cell r="CO49">
            <v>169704011</v>
          </cell>
        </row>
        <row r="50">
          <cell r="A50">
            <v>336</v>
          </cell>
          <cell r="B50">
            <v>54889400</v>
          </cell>
          <cell r="C50">
            <v>1797800</v>
          </cell>
          <cell r="D50">
            <v>5227000</v>
          </cell>
          <cell r="E50">
            <v>2100300</v>
          </cell>
          <cell r="F50">
            <v>0</v>
          </cell>
          <cell r="G50">
            <v>0</v>
          </cell>
          <cell r="H50">
            <v>25000</v>
          </cell>
          <cell r="I50">
            <v>251900</v>
          </cell>
          <cell r="J50">
            <v>0</v>
          </cell>
          <cell r="K50">
            <v>272500</v>
          </cell>
          <cell r="L50">
            <v>12400</v>
          </cell>
          <cell r="M50">
            <v>0</v>
          </cell>
          <cell r="N50">
            <v>0</v>
          </cell>
          <cell r="O50">
            <v>0</v>
          </cell>
          <cell r="P50">
            <v>0</v>
          </cell>
          <cell r="Q50">
            <v>0</v>
          </cell>
          <cell r="U50">
            <v>19400</v>
          </cell>
          <cell r="X50">
            <v>0</v>
          </cell>
          <cell r="Y50">
            <v>0</v>
          </cell>
          <cell r="Z50">
            <v>0</v>
          </cell>
          <cell r="AA50">
            <v>0</v>
          </cell>
          <cell r="AC50">
            <v>80900</v>
          </cell>
          <cell r="AD50">
            <v>58600</v>
          </cell>
          <cell r="AE50">
            <v>0</v>
          </cell>
          <cell r="AF50">
            <v>50000</v>
          </cell>
          <cell r="AG50">
            <v>0</v>
          </cell>
          <cell r="AH50">
            <v>231900</v>
          </cell>
          <cell r="AI50">
            <v>448400</v>
          </cell>
          <cell r="AJ50">
            <v>0</v>
          </cell>
          <cell r="AK50">
            <v>420600</v>
          </cell>
          <cell r="AL50">
            <v>0</v>
          </cell>
          <cell r="AM50">
            <v>0</v>
          </cell>
          <cell r="AN50">
            <v>65886100</v>
          </cell>
          <cell r="BO50">
            <v>0</v>
          </cell>
          <cell r="BP50">
            <v>364500</v>
          </cell>
          <cell r="CF50">
            <v>9758200</v>
          </cell>
          <cell r="CH50">
            <v>0</v>
          </cell>
          <cell r="CI50">
            <v>0</v>
          </cell>
          <cell r="CJ50">
            <v>0</v>
          </cell>
          <cell r="CK50">
            <v>0</v>
          </cell>
          <cell r="CL50">
            <v>0</v>
          </cell>
          <cell r="CN50">
            <v>9951300</v>
          </cell>
          <cell r="CO50">
            <v>151846200</v>
          </cell>
        </row>
        <row r="51">
          <cell r="A51">
            <v>340</v>
          </cell>
          <cell r="B51">
            <v>32777012</v>
          </cell>
          <cell r="C51">
            <v>1089442</v>
          </cell>
          <cell r="D51">
            <v>1149280</v>
          </cell>
          <cell r="E51">
            <v>812163</v>
          </cell>
          <cell r="F51">
            <v>256478</v>
          </cell>
          <cell r="G51">
            <v>0</v>
          </cell>
          <cell r="H51">
            <v>0</v>
          </cell>
          <cell r="I51">
            <v>195503</v>
          </cell>
          <cell r="J51">
            <v>110204</v>
          </cell>
          <cell r="K51">
            <v>0</v>
          </cell>
          <cell r="L51">
            <v>674130</v>
          </cell>
          <cell r="M51">
            <v>182044</v>
          </cell>
          <cell r="N51">
            <v>0</v>
          </cell>
          <cell r="O51">
            <v>213749</v>
          </cell>
          <cell r="P51">
            <v>262001</v>
          </cell>
          <cell r="Q51">
            <v>39013</v>
          </cell>
          <cell r="U51">
            <v>15553</v>
          </cell>
          <cell r="X51">
            <v>0</v>
          </cell>
          <cell r="Y51">
            <v>0</v>
          </cell>
          <cell r="Z51">
            <v>0</v>
          </cell>
          <cell r="AA51">
            <v>0</v>
          </cell>
          <cell r="AC51">
            <v>71658</v>
          </cell>
          <cell r="AD51">
            <v>14178</v>
          </cell>
          <cell r="AE51">
            <v>0</v>
          </cell>
          <cell r="AF51">
            <v>129716</v>
          </cell>
          <cell r="AG51">
            <v>13569</v>
          </cell>
          <cell r="AH51">
            <v>150522</v>
          </cell>
          <cell r="AI51">
            <v>2196448</v>
          </cell>
          <cell r="AJ51">
            <v>1077638</v>
          </cell>
          <cell r="AK51">
            <v>1174247</v>
          </cell>
          <cell r="AL51">
            <v>0</v>
          </cell>
          <cell r="AM51">
            <v>605301</v>
          </cell>
          <cell r="AN51">
            <v>43209849</v>
          </cell>
          <cell r="BO51">
            <v>261857</v>
          </cell>
          <cell r="BP51">
            <v>226283</v>
          </cell>
          <cell r="CF51">
            <v>1461643</v>
          </cell>
          <cell r="CH51">
            <v>0</v>
          </cell>
          <cell r="CI51">
            <v>0</v>
          </cell>
          <cell r="CJ51">
            <v>0</v>
          </cell>
          <cell r="CK51">
            <v>0</v>
          </cell>
          <cell r="CL51">
            <v>0</v>
          </cell>
          <cell r="CN51">
            <v>2168000</v>
          </cell>
          <cell r="CO51">
            <v>90537481</v>
          </cell>
        </row>
        <row r="52">
          <cell r="A52">
            <v>341</v>
          </cell>
          <cell r="B52">
            <v>111118330</v>
          </cell>
          <cell r="C52">
            <v>3221600</v>
          </cell>
          <cell r="D52">
            <v>9858712</v>
          </cell>
          <cell r="E52">
            <v>4641665</v>
          </cell>
          <cell r="F52">
            <v>314000</v>
          </cell>
          <cell r="G52">
            <v>0</v>
          </cell>
          <cell r="H52">
            <v>0</v>
          </cell>
          <cell r="I52">
            <v>1636766</v>
          </cell>
          <cell r="J52">
            <v>464792</v>
          </cell>
          <cell r="K52">
            <v>130683</v>
          </cell>
          <cell r="L52">
            <v>37761</v>
          </cell>
          <cell r="M52">
            <v>0</v>
          </cell>
          <cell r="N52">
            <v>0</v>
          </cell>
          <cell r="O52">
            <v>1145067</v>
          </cell>
          <cell r="P52">
            <v>1046660</v>
          </cell>
          <cell r="Q52">
            <v>649868</v>
          </cell>
          <cell r="U52">
            <v>58298</v>
          </cell>
          <cell r="X52">
            <v>0</v>
          </cell>
          <cell r="Y52">
            <v>0</v>
          </cell>
          <cell r="Z52">
            <v>0</v>
          </cell>
          <cell r="AA52">
            <v>0</v>
          </cell>
          <cell r="AC52">
            <v>318090</v>
          </cell>
          <cell r="AD52">
            <v>0</v>
          </cell>
          <cell r="AE52">
            <v>469543</v>
          </cell>
          <cell r="AF52">
            <v>29318</v>
          </cell>
          <cell r="AG52">
            <v>9270</v>
          </cell>
          <cell r="AH52">
            <v>273199</v>
          </cell>
          <cell r="AI52">
            <v>836780</v>
          </cell>
          <cell r="AJ52">
            <v>3277311</v>
          </cell>
          <cell r="AK52">
            <v>461342</v>
          </cell>
          <cell r="AL52">
            <v>0</v>
          </cell>
          <cell r="AM52">
            <v>881515</v>
          </cell>
          <cell r="AN52">
            <v>140880570</v>
          </cell>
          <cell r="BO52">
            <v>1584862</v>
          </cell>
          <cell r="BP52">
            <v>745477</v>
          </cell>
          <cell r="CF52">
            <v>20279521</v>
          </cell>
          <cell r="CH52">
            <v>20000</v>
          </cell>
          <cell r="CI52">
            <v>0</v>
          </cell>
          <cell r="CJ52">
            <v>0</v>
          </cell>
          <cell r="CK52">
            <v>0</v>
          </cell>
          <cell r="CL52">
            <v>0</v>
          </cell>
          <cell r="CN52">
            <v>9005000</v>
          </cell>
          <cell r="CO52">
            <v>313396000</v>
          </cell>
        </row>
        <row r="53">
          <cell r="A53">
            <v>342</v>
          </cell>
          <cell r="B53">
            <v>38488706</v>
          </cell>
          <cell r="C53">
            <v>1137050</v>
          </cell>
          <cell r="D53">
            <v>4147680</v>
          </cell>
          <cell r="E53">
            <v>1930349</v>
          </cell>
          <cell r="F53">
            <v>0</v>
          </cell>
          <cell r="G53">
            <v>0</v>
          </cell>
          <cell r="H53">
            <v>0</v>
          </cell>
          <cell r="I53">
            <v>551908</v>
          </cell>
          <cell r="J53">
            <v>35344</v>
          </cell>
          <cell r="K53">
            <v>0</v>
          </cell>
          <cell r="L53">
            <v>5746</v>
          </cell>
          <cell r="M53">
            <v>77665</v>
          </cell>
          <cell r="N53">
            <v>0</v>
          </cell>
          <cell r="O53">
            <v>580479</v>
          </cell>
          <cell r="P53">
            <v>20032</v>
          </cell>
          <cell r="Q53">
            <v>55471</v>
          </cell>
          <cell r="U53">
            <v>26679</v>
          </cell>
          <cell r="X53">
            <v>0</v>
          </cell>
          <cell r="Y53">
            <v>0</v>
          </cell>
          <cell r="Z53">
            <v>3392</v>
          </cell>
          <cell r="AA53">
            <v>0</v>
          </cell>
          <cell r="AC53">
            <v>66170</v>
          </cell>
          <cell r="AD53">
            <v>34243</v>
          </cell>
          <cell r="AE53">
            <v>155045</v>
          </cell>
          <cell r="AF53">
            <v>75748</v>
          </cell>
          <cell r="AG53">
            <v>16130</v>
          </cell>
          <cell r="AH53">
            <v>0</v>
          </cell>
          <cell r="AI53">
            <v>655298</v>
          </cell>
          <cell r="AJ53">
            <v>2408926</v>
          </cell>
          <cell r="AK53">
            <v>117783</v>
          </cell>
          <cell r="AL53">
            <v>0</v>
          </cell>
          <cell r="AM53">
            <v>643946</v>
          </cell>
          <cell r="AN53">
            <v>51233790</v>
          </cell>
          <cell r="BO53">
            <v>218084</v>
          </cell>
          <cell r="BP53">
            <v>486492</v>
          </cell>
          <cell r="CF53">
            <v>4284785</v>
          </cell>
          <cell r="CH53">
            <v>0</v>
          </cell>
          <cell r="CI53">
            <v>0</v>
          </cell>
          <cell r="CJ53">
            <v>0</v>
          </cell>
          <cell r="CK53">
            <v>0</v>
          </cell>
          <cell r="CL53">
            <v>0</v>
          </cell>
          <cell r="CN53">
            <v>2377000</v>
          </cell>
          <cell r="CO53">
            <v>109833941</v>
          </cell>
        </row>
        <row r="54">
          <cell r="A54">
            <v>343</v>
          </cell>
          <cell r="B54">
            <v>67589952</v>
          </cell>
          <cell r="C54">
            <v>2172878</v>
          </cell>
          <cell r="D54">
            <v>6227632</v>
          </cell>
          <cell r="E54">
            <v>2423806</v>
          </cell>
          <cell r="F54">
            <v>0</v>
          </cell>
          <cell r="G54">
            <v>0</v>
          </cell>
          <cell r="H54">
            <v>0</v>
          </cell>
          <cell r="I54">
            <v>236950</v>
          </cell>
          <cell r="J54">
            <v>0</v>
          </cell>
          <cell r="K54">
            <v>529422</v>
          </cell>
          <cell r="L54">
            <v>15085</v>
          </cell>
          <cell r="M54">
            <v>26250</v>
          </cell>
          <cell r="N54">
            <v>0</v>
          </cell>
          <cell r="O54">
            <v>566069</v>
          </cell>
          <cell r="P54">
            <v>739193</v>
          </cell>
          <cell r="Q54">
            <v>424388</v>
          </cell>
          <cell r="U54">
            <v>10057</v>
          </cell>
          <cell r="X54">
            <v>0</v>
          </cell>
          <cell r="Y54">
            <v>431964</v>
          </cell>
          <cell r="Z54">
            <v>0</v>
          </cell>
          <cell r="AA54">
            <v>0</v>
          </cell>
          <cell r="AC54">
            <v>4114</v>
          </cell>
          <cell r="AD54">
            <v>10871</v>
          </cell>
          <cell r="AE54">
            <v>618598</v>
          </cell>
          <cell r="AF54">
            <v>22400</v>
          </cell>
          <cell r="AG54">
            <v>10635</v>
          </cell>
          <cell r="AH54">
            <v>50357</v>
          </cell>
          <cell r="AI54">
            <v>571838</v>
          </cell>
          <cell r="AJ54">
            <v>2885895</v>
          </cell>
          <cell r="AK54">
            <v>852280</v>
          </cell>
          <cell r="AL54">
            <v>0</v>
          </cell>
          <cell r="AM54">
            <v>366831</v>
          </cell>
          <cell r="AN54">
            <v>86787465</v>
          </cell>
          <cell r="BO54">
            <v>177664</v>
          </cell>
          <cell r="BP54">
            <v>344821</v>
          </cell>
          <cell r="CF54">
            <v>9484764</v>
          </cell>
          <cell r="CH54">
            <v>0</v>
          </cell>
          <cell r="CI54">
            <v>0</v>
          </cell>
          <cell r="CJ54">
            <v>0</v>
          </cell>
          <cell r="CK54">
            <v>0</v>
          </cell>
          <cell r="CL54">
            <v>0</v>
          </cell>
          <cell r="CN54">
            <v>559344</v>
          </cell>
          <cell r="CO54">
            <v>184141523</v>
          </cell>
        </row>
        <row r="55">
          <cell r="A55">
            <v>344</v>
          </cell>
          <cell r="B55">
            <v>77452400</v>
          </cell>
          <cell r="C55">
            <v>2253400</v>
          </cell>
          <cell r="D55">
            <v>5896000</v>
          </cell>
          <cell r="E55">
            <v>3727700</v>
          </cell>
          <cell r="F55">
            <v>20000</v>
          </cell>
          <cell r="G55">
            <v>0</v>
          </cell>
          <cell r="H55">
            <v>0</v>
          </cell>
          <cell r="I55">
            <v>1564400</v>
          </cell>
          <cell r="J55">
            <v>0</v>
          </cell>
          <cell r="K55">
            <v>89800</v>
          </cell>
          <cell r="L55">
            <v>0</v>
          </cell>
          <cell r="M55">
            <v>0</v>
          </cell>
          <cell r="N55">
            <v>0</v>
          </cell>
          <cell r="O55">
            <v>616900</v>
          </cell>
          <cell r="P55">
            <v>10200</v>
          </cell>
          <cell r="Q55">
            <v>2700</v>
          </cell>
          <cell r="U55">
            <v>5700</v>
          </cell>
          <cell r="X55">
            <v>0</v>
          </cell>
          <cell r="Y55">
            <v>0</v>
          </cell>
          <cell r="Z55">
            <v>0</v>
          </cell>
          <cell r="AA55">
            <v>0</v>
          </cell>
          <cell r="AC55">
            <v>304200</v>
          </cell>
          <cell r="AD55">
            <v>19700</v>
          </cell>
          <cell r="AE55">
            <v>39600</v>
          </cell>
          <cell r="AF55">
            <v>41200</v>
          </cell>
          <cell r="AG55">
            <v>0</v>
          </cell>
          <cell r="AH55">
            <v>344100</v>
          </cell>
          <cell r="AI55">
            <v>1744200</v>
          </cell>
          <cell r="AJ55">
            <v>3586800</v>
          </cell>
          <cell r="AK55">
            <v>297000</v>
          </cell>
          <cell r="AL55">
            <v>0</v>
          </cell>
          <cell r="AM55">
            <v>1420000</v>
          </cell>
          <cell r="AN55">
            <v>99436000</v>
          </cell>
          <cell r="BO55">
            <v>140600</v>
          </cell>
          <cell r="BP55">
            <v>809900</v>
          </cell>
          <cell r="CF55">
            <v>13944600</v>
          </cell>
          <cell r="CH55">
            <v>39600</v>
          </cell>
          <cell r="CI55">
            <v>0</v>
          </cell>
          <cell r="CJ55">
            <v>0</v>
          </cell>
          <cell r="CK55">
            <v>0</v>
          </cell>
          <cell r="CL55">
            <v>0</v>
          </cell>
          <cell r="CN55">
            <v>8520000</v>
          </cell>
          <cell r="CO55">
            <v>222326700</v>
          </cell>
        </row>
        <row r="56">
          <cell r="A56">
            <v>350</v>
          </cell>
          <cell r="B56">
            <v>61213613</v>
          </cell>
          <cell r="C56">
            <v>1681686</v>
          </cell>
          <cell r="D56">
            <v>5869331</v>
          </cell>
          <cell r="E56">
            <v>119200</v>
          </cell>
          <cell r="F56">
            <v>0</v>
          </cell>
          <cell r="G56">
            <v>0</v>
          </cell>
          <cell r="H56">
            <v>139992</v>
          </cell>
          <cell r="I56">
            <v>1070961</v>
          </cell>
          <cell r="J56">
            <v>10233</v>
          </cell>
          <cell r="K56">
            <v>2157</v>
          </cell>
          <cell r="L56">
            <v>176099</v>
          </cell>
          <cell r="M56">
            <v>-244675</v>
          </cell>
          <cell r="N56">
            <v>0</v>
          </cell>
          <cell r="O56">
            <v>525708</v>
          </cell>
          <cell r="P56">
            <v>718720</v>
          </cell>
          <cell r="Q56">
            <v>222108</v>
          </cell>
          <cell r="U56">
            <v>21779</v>
          </cell>
          <cell r="X56">
            <v>5400</v>
          </cell>
          <cell r="Y56">
            <v>460613</v>
          </cell>
          <cell r="Z56">
            <v>0</v>
          </cell>
          <cell r="AA56">
            <v>3200</v>
          </cell>
          <cell r="AC56">
            <v>67184</v>
          </cell>
          <cell r="AD56">
            <v>32800</v>
          </cell>
          <cell r="AE56">
            <v>66552</v>
          </cell>
          <cell r="AF56">
            <v>25217</v>
          </cell>
          <cell r="AG56">
            <v>6910</v>
          </cell>
          <cell r="AH56">
            <v>209500</v>
          </cell>
          <cell r="AI56">
            <v>586641</v>
          </cell>
          <cell r="AJ56">
            <v>1952116</v>
          </cell>
          <cell r="AK56">
            <v>0</v>
          </cell>
          <cell r="AL56">
            <v>0</v>
          </cell>
          <cell r="AM56">
            <v>990255</v>
          </cell>
          <cell r="AN56">
            <v>75933300</v>
          </cell>
          <cell r="BO56">
            <v>78354</v>
          </cell>
          <cell r="BP56">
            <v>893130</v>
          </cell>
          <cell r="CF56">
            <v>6399918</v>
          </cell>
          <cell r="CH56">
            <v>1856</v>
          </cell>
          <cell r="CI56">
            <v>0</v>
          </cell>
          <cell r="CJ56">
            <v>0</v>
          </cell>
          <cell r="CK56">
            <v>0</v>
          </cell>
          <cell r="CL56">
            <v>0</v>
          </cell>
          <cell r="CN56">
            <v>6789520</v>
          </cell>
          <cell r="CO56">
            <v>166029378</v>
          </cell>
        </row>
        <row r="57">
          <cell r="A57">
            <v>351</v>
          </cell>
          <cell r="B57">
            <v>36762176</v>
          </cell>
          <cell r="C57">
            <v>1411440</v>
          </cell>
          <cell r="D57">
            <v>1717122</v>
          </cell>
          <cell r="E57">
            <v>0</v>
          </cell>
          <cell r="F57">
            <v>0</v>
          </cell>
          <cell r="G57">
            <v>0</v>
          </cell>
          <cell r="H57">
            <v>0</v>
          </cell>
          <cell r="I57">
            <v>13000</v>
          </cell>
          <cell r="J57">
            <v>0</v>
          </cell>
          <cell r="K57">
            <v>84200</v>
          </cell>
          <cell r="L57">
            <v>138600</v>
          </cell>
          <cell r="M57">
            <v>118600</v>
          </cell>
          <cell r="N57">
            <v>0</v>
          </cell>
          <cell r="O57">
            <v>1465300</v>
          </cell>
          <cell r="P57">
            <v>35650</v>
          </cell>
          <cell r="Q57">
            <v>78500</v>
          </cell>
          <cell r="U57">
            <v>0</v>
          </cell>
          <cell r="X57">
            <v>12600</v>
          </cell>
          <cell r="Y57">
            <v>0</v>
          </cell>
          <cell r="Z57">
            <v>0</v>
          </cell>
          <cell r="AA57">
            <v>0</v>
          </cell>
          <cell r="AC57">
            <v>14300</v>
          </cell>
          <cell r="AD57">
            <v>0</v>
          </cell>
          <cell r="AE57">
            <v>318376</v>
          </cell>
          <cell r="AF57">
            <v>0</v>
          </cell>
          <cell r="AG57">
            <v>400</v>
          </cell>
          <cell r="AH57">
            <v>179900</v>
          </cell>
          <cell r="AI57">
            <v>408239</v>
          </cell>
          <cell r="AJ57">
            <v>0</v>
          </cell>
          <cell r="AK57">
            <v>0</v>
          </cell>
          <cell r="AL57">
            <v>0</v>
          </cell>
          <cell r="AM57">
            <v>0</v>
          </cell>
          <cell r="AN57">
            <v>42758403</v>
          </cell>
          <cell r="BO57">
            <v>0</v>
          </cell>
          <cell r="BP57">
            <v>186205</v>
          </cell>
          <cell r="CF57">
            <v>0</v>
          </cell>
          <cell r="CH57">
            <v>0</v>
          </cell>
          <cell r="CI57">
            <v>0</v>
          </cell>
          <cell r="CJ57">
            <v>0</v>
          </cell>
          <cell r="CK57">
            <v>0</v>
          </cell>
          <cell r="CL57">
            <v>0</v>
          </cell>
          <cell r="CN57">
            <v>3713990</v>
          </cell>
          <cell r="CO57">
            <v>89417001</v>
          </cell>
        </row>
        <row r="58">
          <cell r="A58">
            <v>352</v>
          </cell>
          <cell r="B58">
            <v>80221590</v>
          </cell>
          <cell r="C58">
            <v>2055000</v>
          </cell>
          <cell r="D58">
            <v>8094150</v>
          </cell>
          <cell r="E58">
            <v>3275920</v>
          </cell>
          <cell r="F58">
            <v>0</v>
          </cell>
          <cell r="G58">
            <v>0</v>
          </cell>
          <cell r="H58">
            <v>0</v>
          </cell>
          <cell r="I58">
            <v>0</v>
          </cell>
          <cell r="J58">
            <v>756540</v>
          </cell>
          <cell r="K58">
            <v>0</v>
          </cell>
          <cell r="L58">
            <v>15560</v>
          </cell>
          <cell r="M58">
            <v>0</v>
          </cell>
          <cell r="N58">
            <v>0</v>
          </cell>
          <cell r="O58">
            <v>2103000</v>
          </cell>
          <cell r="P58">
            <v>735800</v>
          </cell>
          <cell r="Q58">
            <v>0</v>
          </cell>
          <cell r="U58">
            <v>17610</v>
          </cell>
          <cell r="X58">
            <v>0</v>
          </cell>
          <cell r="Y58">
            <v>29140</v>
          </cell>
          <cell r="Z58">
            <v>0</v>
          </cell>
          <cell r="AA58">
            <v>0</v>
          </cell>
          <cell r="AC58">
            <v>122720</v>
          </cell>
          <cell r="AD58">
            <v>9720</v>
          </cell>
          <cell r="AE58">
            <v>201420</v>
          </cell>
          <cell r="AF58">
            <v>72740</v>
          </cell>
          <cell r="AG58">
            <v>5460</v>
          </cell>
          <cell r="AH58">
            <v>92620</v>
          </cell>
          <cell r="AI58">
            <v>1488530</v>
          </cell>
          <cell r="AJ58">
            <v>0</v>
          </cell>
          <cell r="AK58">
            <v>302950</v>
          </cell>
          <cell r="AL58">
            <v>0</v>
          </cell>
          <cell r="AM58">
            <v>1413220</v>
          </cell>
          <cell r="AN58">
            <v>101013690</v>
          </cell>
          <cell r="BO58">
            <v>692210</v>
          </cell>
          <cell r="BP58">
            <v>369570</v>
          </cell>
          <cell r="CF58">
            <v>3876090</v>
          </cell>
          <cell r="CH58">
            <v>0</v>
          </cell>
          <cell r="CI58">
            <v>0</v>
          </cell>
          <cell r="CJ58">
            <v>0</v>
          </cell>
          <cell r="CK58">
            <v>0</v>
          </cell>
          <cell r="CL58">
            <v>0</v>
          </cell>
          <cell r="CN58">
            <v>15962140</v>
          </cell>
          <cell r="CO58">
            <v>222927390</v>
          </cell>
        </row>
        <row r="59">
          <cell r="A59">
            <v>353</v>
          </cell>
          <cell r="B59">
            <v>52995952</v>
          </cell>
          <cell r="C59">
            <v>1561605</v>
          </cell>
          <cell r="D59">
            <v>6406467</v>
          </cell>
          <cell r="E59">
            <v>2627333</v>
          </cell>
          <cell r="F59">
            <v>0</v>
          </cell>
          <cell r="G59">
            <v>0</v>
          </cell>
          <cell r="H59">
            <v>201718</v>
          </cell>
          <cell r="I59">
            <v>796630</v>
          </cell>
          <cell r="J59">
            <v>0</v>
          </cell>
          <cell r="K59">
            <v>457710</v>
          </cell>
          <cell r="L59">
            <v>72970</v>
          </cell>
          <cell r="M59">
            <v>0</v>
          </cell>
          <cell r="N59">
            <v>0</v>
          </cell>
          <cell r="O59">
            <v>915010</v>
          </cell>
          <cell r="P59">
            <v>847330</v>
          </cell>
          <cell r="Q59">
            <v>210190</v>
          </cell>
          <cell r="U59">
            <v>12670</v>
          </cell>
          <cell r="X59">
            <v>0</v>
          </cell>
          <cell r="Y59">
            <v>618160</v>
          </cell>
          <cell r="Z59">
            <v>24920</v>
          </cell>
          <cell r="AA59">
            <v>0</v>
          </cell>
          <cell r="AC59">
            <v>273360</v>
          </cell>
          <cell r="AD59">
            <v>10760</v>
          </cell>
          <cell r="AE59">
            <v>35560</v>
          </cell>
          <cell r="AF59">
            <v>22870</v>
          </cell>
          <cell r="AG59">
            <v>3220</v>
          </cell>
          <cell r="AH59">
            <v>74530</v>
          </cell>
          <cell r="AI59">
            <v>814500</v>
          </cell>
          <cell r="AJ59">
            <v>114720</v>
          </cell>
          <cell r="AK59">
            <v>181347</v>
          </cell>
          <cell r="AL59">
            <v>0</v>
          </cell>
          <cell r="AM59">
            <v>809660</v>
          </cell>
          <cell r="AN59">
            <v>70089192</v>
          </cell>
          <cell r="BO59">
            <v>54940</v>
          </cell>
          <cell r="BP59">
            <v>220540</v>
          </cell>
          <cell r="CF59">
            <v>3281452</v>
          </cell>
          <cell r="CH59">
            <v>0</v>
          </cell>
          <cell r="CI59">
            <v>0</v>
          </cell>
          <cell r="CJ59">
            <v>0</v>
          </cell>
          <cell r="CK59">
            <v>0</v>
          </cell>
          <cell r="CL59">
            <v>0</v>
          </cell>
          <cell r="CN59">
            <v>1788514</v>
          </cell>
          <cell r="CO59">
            <v>145523830</v>
          </cell>
        </row>
        <row r="60">
          <cell r="A60">
            <v>354</v>
          </cell>
          <cell r="B60">
            <v>45555148</v>
          </cell>
          <cell r="C60">
            <v>1377551</v>
          </cell>
          <cell r="D60">
            <v>4897818</v>
          </cell>
          <cell r="E60">
            <v>2144980</v>
          </cell>
          <cell r="F60">
            <v>0</v>
          </cell>
          <cell r="G60">
            <v>0</v>
          </cell>
          <cell r="H60">
            <v>0</v>
          </cell>
          <cell r="I60">
            <v>712042</v>
          </cell>
          <cell r="J60">
            <v>54926</v>
          </cell>
          <cell r="K60">
            <v>67968</v>
          </cell>
          <cell r="L60">
            <v>35398</v>
          </cell>
          <cell r="M60">
            <v>0</v>
          </cell>
          <cell r="N60">
            <v>0</v>
          </cell>
          <cell r="O60">
            <v>1181255</v>
          </cell>
          <cell r="P60">
            <v>71933</v>
          </cell>
          <cell r="Q60">
            <v>36810</v>
          </cell>
          <cell r="U60">
            <v>47442</v>
          </cell>
          <cell r="X60">
            <v>0</v>
          </cell>
          <cell r="Y60">
            <v>396002</v>
          </cell>
          <cell r="Z60">
            <v>2140</v>
          </cell>
          <cell r="AA60">
            <v>0</v>
          </cell>
          <cell r="AC60">
            <v>52996</v>
          </cell>
          <cell r="AD60">
            <v>32598</v>
          </cell>
          <cell r="AE60">
            <v>146542</v>
          </cell>
          <cell r="AF60">
            <v>0</v>
          </cell>
          <cell r="AG60">
            <v>1796</v>
          </cell>
          <cell r="AH60">
            <v>177646</v>
          </cell>
          <cell r="AI60">
            <v>663256</v>
          </cell>
          <cell r="AJ60">
            <v>2240045</v>
          </cell>
          <cell r="AK60">
            <v>225200</v>
          </cell>
          <cell r="AL60">
            <v>0</v>
          </cell>
          <cell r="AM60">
            <v>496666</v>
          </cell>
          <cell r="AN60">
            <v>60618158</v>
          </cell>
          <cell r="BO60">
            <v>116075</v>
          </cell>
          <cell r="BP60">
            <v>341688</v>
          </cell>
          <cell r="CF60">
            <v>2992328</v>
          </cell>
          <cell r="CH60">
            <v>0</v>
          </cell>
          <cell r="CI60">
            <v>0</v>
          </cell>
          <cell r="CJ60">
            <v>0</v>
          </cell>
          <cell r="CK60">
            <v>0</v>
          </cell>
          <cell r="CL60">
            <v>0</v>
          </cell>
          <cell r="CN60">
            <v>7295842</v>
          </cell>
          <cell r="CO60">
            <v>131982249</v>
          </cell>
        </row>
        <row r="61">
          <cell r="A61">
            <v>355</v>
          </cell>
          <cell r="B61">
            <v>39623398</v>
          </cell>
          <cell r="C61">
            <v>1428734</v>
          </cell>
          <cell r="D61">
            <v>3555437</v>
          </cell>
          <cell r="E61">
            <v>2095642</v>
          </cell>
          <cell r="F61">
            <v>0</v>
          </cell>
          <cell r="G61">
            <v>0</v>
          </cell>
          <cell r="H61">
            <v>0</v>
          </cell>
          <cell r="I61">
            <v>876150</v>
          </cell>
          <cell r="J61">
            <v>230991</v>
          </cell>
          <cell r="K61">
            <v>0</v>
          </cell>
          <cell r="L61">
            <v>19346</v>
          </cell>
          <cell r="M61">
            <v>0</v>
          </cell>
          <cell r="N61">
            <v>0</v>
          </cell>
          <cell r="O61">
            <v>2071407</v>
          </cell>
          <cell r="P61">
            <v>224740</v>
          </cell>
          <cell r="Q61">
            <v>321081</v>
          </cell>
          <cell r="U61">
            <v>0</v>
          </cell>
          <cell r="X61">
            <v>0</v>
          </cell>
          <cell r="Y61">
            <v>0</v>
          </cell>
          <cell r="Z61">
            <v>0</v>
          </cell>
          <cell r="AA61">
            <v>20295</v>
          </cell>
          <cell r="AC61">
            <v>52477</v>
          </cell>
          <cell r="AD61">
            <v>0</v>
          </cell>
          <cell r="AE61">
            <v>42379</v>
          </cell>
          <cell r="AF61">
            <v>25477</v>
          </cell>
          <cell r="AG61">
            <v>4994</v>
          </cell>
          <cell r="AH61">
            <v>161703</v>
          </cell>
          <cell r="AI61">
            <v>2059982</v>
          </cell>
          <cell r="AJ61">
            <v>1252280</v>
          </cell>
          <cell r="AK61">
            <v>0</v>
          </cell>
          <cell r="AL61">
            <v>0</v>
          </cell>
          <cell r="AM61">
            <v>346044</v>
          </cell>
          <cell r="AN61">
            <v>54412557</v>
          </cell>
          <cell r="BO61">
            <v>36123</v>
          </cell>
          <cell r="BP61">
            <v>80811</v>
          </cell>
          <cell r="CF61">
            <v>0</v>
          </cell>
          <cell r="CH61">
            <v>0</v>
          </cell>
          <cell r="CI61">
            <v>0</v>
          </cell>
          <cell r="CJ61">
            <v>0</v>
          </cell>
          <cell r="CK61">
            <v>0</v>
          </cell>
          <cell r="CL61">
            <v>0</v>
          </cell>
          <cell r="CN61">
            <v>5480881</v>
          </cell>
          <cell r="CO61">
            <v>114422929</v>
          </cell>
        </row>
        <row r="62">
          <cell r="A62">
            <v>356</v>
          </cell>
          <cell r="B62">
            <v>49874597</v>
          </cell>
          <cell r="C62">
            <v>1472000</v>
          </cell>
          <cell r="D62">
            <v>1426089</v>
          </cell>
          <cell r="E62">
            <v>0</v>
          </cell>
          <cell r="F62">
            <v>0</v>
          </cell>
          <cell r="G62">
            <v>0</v>
          </cell>
          <cell r="H62">
            <v>0</v>
          </cell>
          <cell r="I62">
            <v>2028807</v>
          </cell>
          <cell r="J62">
            <v>0</v>
          </cell>
          <cell r="K62">
            <v>181642</v>
          </cell>
          <cell r="L62">
            <v>248974</v>
          </cell>
          <cell r="M62">
            <v>373845</v>
          </cell>
          <cell r="N62">
            <v>0</v>
          </cell>
          <cell r="O62">
            <v>2214645</v>
          </cell>
          <cell r="P62">
            <v>0</v>
          </cell>
          <cell r="Q62">
            <v>5118</v>
          </cell>
          <cell r="U62">
            <v>22201</v>
          </cell>
          <cell r="X62">
            <v>0</v>
          </cell>
          <cell r="Y62">
            <v>0</v>
          </cell>
          <cell r="Z62">
            <v>0</v>
          </cell>
          <cell r="AA62">
            <v>0</v>
          </cell>
          <cell r="AC62">
            <v>237065</v>
          </cell>
          <cell r="AD62">
            <v>13662</v>
          </cell>
          <cell r="AE62">
            <v>341226</v>
          </cell>
          <cell r="AF62">
            <v>36844</v>
          </cell>
          <cell r="AG62">
            <v>2050</v>
          </cell>
          <cell r="AH62">
            <v>187683</v>
          </cell>
          <cell r="AI62">
            <v>1406482</v>
          </cell>
          <cell r="AJ62">
            <v>0</v>
          </cell>
          <cell r="AK62">
            <v>614707</v>
          </cell>
          <cell r="AL62">
            <v>0</v>
          </cell>
          <cell r="AM62">
            <v>1213962</v>
          </cell>
          <cell r="AN62">
            <v>61901599</v>
          </cell>
          <cell r="BO62">
            <v>40730</v>
          </cell>
          <cell r="BP62">
            <v>137606</v>
          </cell>
          <cell r="CF62">
            <v>0</v>
          </cell>
          <cell r="CH62">
            <v>0</v>
          </cell>
          <cell r="CI62">
            <v>0</v>
          </cell>
          <cell r="CJ62">
            <v>0</v>
          </cell>
          <cell r="CK62">
            <v>0</v>
          </cell>
          <cell r="CL62">
            <v>0</v>
          </cell>
          <cell r="CN62">
            <v>1611112</v>
          </cell>
          <cell r="CO62">
            <v>125592646</v>
          </cell>
        </row>
        <row r="63">
          <cell r="A63">
            <v>357</v>
          </cell>
          <cell r="B63">
            <v>47706500</v>
          </cell>
          <cell r="C63">
            <v>1736090</v>
          </cell>
          <cell r="D63">
            <v>4487280</v>
          </cell>
          <cell r="E63">
            <v>445860</v>
          </cell>
          <cell r="F63">
            <v>0</v>
          </cell>
          <cell r="G63">
            <v>0</v>
          </cell>
          <cell r="H63">
            <v>190000</v>
          </cell>
          <cell r="I63">
            <v>0</v>
          </cell>
          <cell r="J63">
            <v>0</v>
          </cell>
          <cell r="K63">
            <v>0</v>
          </cell>
          <cell r="L63">
            <v>0</v>
          </cell>
          <cell r="M63">
            <v>0</v>
          </cell>
          <cell r="N63">
            <v>0</v>
          </cell>
          <cell r="O63">
            <v>836330</v>
          </cell>
          <cell r="P63">
            <v>80000</v>
          </cell>
          <cell r="Q63">
            <v>208000</v>
          </cell>
          <cell r="U63">
            <v>7000</v>
          </cell>
          <cell r="X63">
            <v>0</v>
          </cell>
          <cell r="Y63">
            <v>380000</v>
          </cell>
          <cell r="Z63">
            <v>0</v>
          </cell>
          <cell r="AA63">
            <v>13000</v>
          </cell>
          <cell r="AC63">
            <v>125000</v>
          </cell>
          <cell r="AD63">
            <v>16000</v>
          </cell>
          <cell r="AE63">
            <v>215000</v>
          </cell>
          <cell r="AF63">
            <v>60000</v>
          </cell>
          <cell r="AG63">
            <v>5000</v>
          </cell>
          <cell r="AH63">
            <v>360000</v>
          </cell>
          <cell r="AI63">
            <v>1215000</v>
          </cell>
          <cell r="AJ63">
            <v>1769580</v>
          </cell>
          <cell r="AK63">
            <v>30270</v>
          </cell>
          <cell r="AL63">
            <v>0</v>
          </cell>
          <cell r="AM63">
            <v>810000</v>
          </cell>
          <cell r="AN63">
            <v>60695910</v>
          </cell>
          <cell r="BO63">
            <v>190000</v>
          </cell>
          <cell r="BP63">
            <v>225000</v>
          </cell>
          <cell r="CF63">
            <v>1190580</v>
          </cell>
          <cell r="CH63">
            <v>0</v>
          </cell>
          <cell r="CI63">
            <v>0</v>
          </cell>
          <cell r="CJ63">
            <v>0</v>
          </cell>
          <cell r="CK63">
            <v>0</v>
          </cell>
          <cell r="CL63">
            <v>0</v>
          </cell>
          <cell r="CN63">
            <v>0</v>
          </cell>
          <cell r="CO63">
            <v>122997400</v>
          </cell>
        </row>
        <row r="64">
          <cell r="A64">
            <v>358</v>
          </cell>
          <cell r="B64">
            <v>50293375</v>
          </cell>
          <cell r="C64">
            <v>1743204</v>
          </cell>
          <cell r="D64">
            <v>1159105</v>
          </cell>
          <cell r="E64">
            <v>686400</v>
          </cell>
          <cell r="F64">
            <v>0</v>
          </cell>
          <cell r="G64">
            <v>0</v>
          </cell>
          <cell r="H64">
            <v>0</v>
          </cell>
          <cell r="I64">
            <v>370230</v>
          </cell>
          <cell r="J64">
            <v>343514</v>
          </cell>
          <cell r="K64">
            <v>459193</v>
          </cell>
          <cell r="L64">
            <v>0</v>
          </cell>
          <cell r="M64">
            <v>0</v>
          </cell>
          <cell r="N64">
            <v>0</v>
          </cell>
          <cell r="O64">
            <v>305488</v>
          </cell>
          <cell r="P64">
            <v>109577</v>
          </cell>
          <cell r="Q64">
            <v>0</v>
          </cell>
          <cell r="U64">
            <v>6929</v>
          </cell>
          <cell r="X64">
            <v>296366</v>
          </cell>
          <cell r="Y64">
            <v>15</v>
          </cell>
          <cell r="Z64">
            <v>0</v>
          </cell>
          <cell r="AA64">
            <v>0</v>
          </cell>
          <cell r="AC64">
            <v>233515</v>
          </cell>
          <cell r="AD64">
            <v>8535</v>
          </cell>
          <cell r="AE64">
            <v>0</v>
          </cell>
          <cell r="AF64">
            <v>52594</v>
          </cell>
          <cell r="AG64">
            <v>2166</v>
          </cell>
          <cell r="AH64">
            <v>50600</v>
          </cell>
          <cell r="AI64">
            <v>997877</v>
          </cell>
          <cell r="AJ64">
            <v>1613195</v>
          </cell>
          <cell r="AK64">
            <v>0</v>
          </cell>
          <cell r="AL64">
            <v>0</v>
          </cell>
          <cell r="AM64">
            <v>0</v>
          </cell>
          <cell r="AN64">
            <v>58731878</v>
          </cell>
          <cell r="BO64">
            <v>0</v>
          </cell>
          <cell r="BP64">
            <v>490985</v>
          </cell>
          <cell r="CF64">
            <v>6980665</v>
          </cell>
          <cell r="CH64">
            <v>0</v>
          </cell>
          <cell r="CI64">
            <v>0</v>
          </cell>
          <cell r="CJ64">
            <v>0</v>
          </cell>
          <cell r="CK64">
            <v>0</v>
          </cell>
          <cell r="CL64">
            <v>0</v>
          </cell>
          <cell r="CN64">
            <v>5655000</v>
          </cell>
          <cell r="CO64">
            <v>130590406</v>
          </cell>
        </row>
        <row r="65">
          <cell r="A65">
            <v>359</v>
          </cell>
          <cell r="B65">
            <v>67570718</v>
          </cell>
          <cell r="C65">
            <v>2091639</v>
          </cell>
          <cell r="D65">
            <v>5218511</v>
          </cell>
          <cell r="E65">
            <v>656907</v>
          </cell>
          <cell r="F65">
            <v>0</v>
          </cell>
          <cell r="G65">
            <v>0</v>
          </cell>
          <cell r="H65">
            <v>0</v>
          </cell>
          <cell r="I65">
            <v>211555</v>
          </cell>
          <cell r="J65">
            <v>91144</v>
          </cell>
          <cell r="K65">
            <v>259800</v>
          </cell>
          <cell r="L65">
            <v>0</v>
          </cell>
          <cell r="M65">
            <v>91765</v>
          </cell>
          <cell r="N65">
            <v>0</v>
          </cell>
          <cell r="O65">
            <v>349569</v>
          </cell>
          <cell r="P65">
            <v>348289</v>
          </cell>
          <cell r="Q65">
            <v>270754</v>
          </cell>
          <cell r="U65">
            <v>10882</v>
          </cell>
          <cell r="X65">
            <v>0</v>
          </cell>
          <cell r="Y65">
            <v>2985</v>
          </cell>
          <cell r="Z65">
            <v>68767</v>
          </cell>
          <cell r="AA65">
            <v>16230</v>
          </cell>
          <cell r="AC65">
            <v>65392</v>
          </cell>
          <cell r="AD65">
            <v>29101</v>
          </cell>
          <cell r="AE65">
            <v>146528</v>
          </cell>
          <cell r="AF65">
            <v>34407</v>
          </cell>
          <cell r="AG65">
            <v>13034</v>
          </cell>
          <cell r="AH65">
            <v>131595</v>
          </cell>
          <cell r="AI65">
            <v>597148</v>
          </cell>
          <cell r="AJ65">
            <v>5591557</v>
          </cell>
          <cell r="AK65">
            <v>0</v>
          </cell>
          <cell r="AL65">
            <v>0</v>
          </cell>
          <cell r="AM65">
            <v>0</v>
          </cell>
          <cell r="AN65">
            <v>83868277</v>
          </cell>
          <cell r="BO65">
            <v>144524</v>
          </cell>
          <cell r="BP65">
            <v>168124</v>
          </cell>
          <cell r="CF65">
            <v>2145281</v>
          </cell>
          <cell r="CH65">
            <v>0</v>
          </cell>
          <cell r="CI65">
            <v>0</v>
          </cell>
          <cell r="CJ65">
            <v>0</v>
          </cell>
          <cell r="CK65">
            <v>0</v>
          </cell>
          <cell r="CL65">
            <v>0</v>
          </cell>
          <cell r="CN65">
            <v>11955300</v>
          </cell>
          <cell r="CO65">
            <v>182149783</v>
          </cell>
        </row>
        <row r="66">
          <cell r="A66">
            <v>370</v>
          </cell>
          <cell r="B66">
            <v>40620608</v>
          </cell>
          <cell r="C66">
            <v>1401520</v>
          </cell>
          <cell r="D66">
            <v>5317979</v>
          </cell>
          <cell r="E66">
            <v>1976891</v>
          </cell>
          <cell r="F66">
            <v>0</v>
          </cell>
          <cell r="G66">
            <v>0</v>
          </cell>
          <cell r="H66">
            <v>0</v>
          </cell>
          <cell r="I66">
            <v>328510</v>
          </cell>
          <cell r="J66">
            <v>0</v>
          </cell>
          <cell r="K66">
            <v>185440</v>
          </cell>
          <cell r="L66">
            <v>165991</v>
          </cell>
          <cell r="M66">
            <v>0</v>
          </cell>
          <cell r="N66">
            <v>0</v>
          </cell>
          <cell r="O66">
            <v>1042980</v>
          </cell>
          <cell r="P66">
            <v>0</v>
          </cell>
          <cell r="Q66">
            <v>126824</v>
          </cell>
          <cell r="U66">
            <v>14688</v>
          </cell>
          <cell r="X66">
            <v>0</v>
          </cell>
          <cell r="Y66">
            <v>7453</v>
          </cell>
          <cell r="Z66">
            <v>0</v>
          </cell>
          <cell r="AA66">
            <v>0</v>
          </cell>
          <cell r="AC66">
            <v>79834</v>
          </cell>
          <cell r="AD66">
            <v>16834</v>
          </cell>
          <cell r="AE66">
            <v>0</v>
          </cell>
          <cell r="AF66">
            <v>28284</v>
          </cell>
          <cell r="AG66">
            <v>5481</v>
          </cell>
          <cell r="AH66">
            <v>81020</v>
          </cell>
          <cell r="AI66">
            <v>1112910</v>
          </cell>
          <cell r="AJ66">
            <v>2821013</v>
          </cell>
          <cell r="AK66">
            <v>557950</v>
          </cell>
          <cell r="AL66">
            <v>0</v>
          </cell>
          <cell r="AM66">
            <v>334715</v>
          </cell>
          <cell r="AN66">
            <v>56226925</v>
          </cell>
          <cell r="BO66">
            <v>0</v>
          </cell>
          <cell r="BP66">
            <v>243880</v>
          </cell>
          <cell r="CF66">
            <v>952678</v>
          </cell>
          <cell r="CH66">
            <v>0</v>
          </cell>
          <cell r="CI66">
            <v>0</v>
          </cell>
          <cell r="CJ66">
            <v>0</v>
          </cell>
          <cell r="CK66">
            <v>0</v>
          </cell>
          <cell r="CL66">
            <v>0</v>
          </cell>
          <cell r="CN66">
            <v>5804752</v>
          </cell>
          <cell r="CO66">
            <v>119455160</v>
          </cell>
        </row>
        <row r="67">
          <cell r="A67">
            <v>371</v>
          </cell>
          <cell r="B67">
            <v>70796721</v>
          </cell>
          <cell r="C67">
            <v>1820589</v>
          </cell>
          <cell r="D67">
            <v>4745880</v>
          </cell>
          <cell r="E67">
            <v>2526650</v>
          </cell>
          <cell r="F67">
            <v>0</v>
          </cell>
          <cell r="G67">
            <v>0</v>
          </cell>
          <cell r="H67">
            <v>124190</v>
          </cell>
          <cell r="I67">
            <v>533750</v>
          </cell>
          <cell r="J67">
            <v>0</v>
          </cell>
          <cell r="K67">
            <v>0</v>
          </cell>
          <cell r="L67">
            <v>90900</v>
          </cell>
          <cell r="M67">
            <v>0</v>
          </cell>
          <cell r="N67">
            <v>0</v>
          </cell>
          <cell r="O67">
            <v>2163850</v>
          </cell>
          <cell r="P67">
            <v>1219200</v>
          </cell>
          <cell r="Q67">
            <v>27920</v>
          </cell>
          <cell r="U67">
            <v>61170</v>
          </cell>
          <cell r="X67">
            <v>0</v>
          </cell>
          <cell r="Y67">
            <v>15600</v>
          </cell>
          <cell r="Z67">
            <v>0</v>
          </cell>
          <cell r="AA67">
            <v>5610</v>
          </cell>
          <cell r="AC67">
            <v>152210</v>
          </cell>
          <cell r="AD67">
            <v>0</v>
          </cell>
          <cell r="AE67">
            <v>25420</v>
          </cell>
          <cell r="AF67">
            <v>17130</v>
          </cell>
          <cell r="AG67">
            <v>3290</v>
          </cell>
          <cell r="AH67">
            <v>183120</v>
          </cell>
          <cell r="AI67">
            <v>231200</v>
          </cell>
          <cell r="AJ67">
            <v>2729202</v>
          </cell>
          <cell r="AK67">
            <v>819340</v>
          </cell>
          <cell r="AL67">
            <v>0</v>
          </cell>
          <cell r="AM67">
            <v>1229900</v>
          </cell>
          <cell r="AN67">
            <v>89522842</v>
          </cell>
          <cell r="BO67">
            <v>37870</v>
          </cell>
          <cell r="BP67">
            <v>1057060</v>
          </cell>
          <cell r="CF67">
            <v>11922890</v>
          </cell>
          <cell r="CH67">
            <v>184170</v>
          </cell>
          <cell r="CI67">
            <v>0</v>
          </cell>
          <cell r="CJ67">
            <v>0</v>
          </cell>
          <cell r="CK67">
            <v>0</v>
          </cell>
          <cell r="CL67">
            <v>0</v>
          </cell>
          <cell r="CN67">
            <v>9378880</v>
          </cell>
          <cell r="CO67">
            <v>201626554</v>
          </cell>
        </row>
        <row r="68">
          <cell r="A68">
            <v>372</v>
          </cell>
          <cell r="B68">
            <v>64736395</v>
          </cell>
          <cell r="C68">
            <v>1716325</v>
          </cell>
          <cell r="D68">
            <v>5118690</v>
          </cell>
          <cell r="E68">
            <v>4869463</v>
          </cell>
          <cell r="F68">
            <v>0</v>
          </cell>
          <cell r="G68">
            <v>0</v>
          </cell>
          <cell r="H68">
            <v>0</v>
          </cell>
          <cell r="I68">
            <v>188139</v>
          </cell>
          <cell r="J68">
            <v>210795</v>
          </cell>
          <cell r="K68">
            <v>39894</v>
          </cell>
          <cell r="L68">
            <v>91122</v>
          </cell>
          <cell r="M68">
            <v>374268</v>
          </cell>
          <cell r="N68">
            <v>0</v>
          </cell>
          <cell r="O68">
            <v>1117412</v>
          </cell>
          <cell r="P68">
            <v>1746499</v>
          </cell>
          <cell r="Q68">
            <v>180860</v>
          </cell>
          <cell r="U68">
            <v>18473</v>
          </cell>
          <cell r="X68">
            <v>0</v>
          </cell>
          <cell r="Y68">
            <v>0</v>
          </cell>
          <cell r="Z68">
            <v>0</v>
          </cell>
          <cell r="AA68">
            <v>24886</v>
          </cell>
          <cell r="AC68">
            <v>111943</v>
          </cell>
          <cell r="AD68">
            <v>50337</v>
          </cell>
          <cell r="AE68">
            <v>320606</v>
          </cell>
          <cell r="AF68">
            <v>0</v>
          </cell>
          <cell r="AG68">
            <v>2138</v>
          </cell>
          <cell r="AH68">
            <v>12258</v>
          </cell>
          <cell r="AI68">
            <v>2544296</v>
          </cell>
          <cell r="AJ68">
            <v>0</v>
          </cell>
          <cell r="AK68">
            <v>0</v>
          </cell>
          <cell r="AL68">
            <v>0</v>
          </cell>
          <cell r="AM68">
            <v>1801685</v>
          </cell>
          <cell r="AN68">
            <v>85276484</v>
          </cell>
          <cell r="BO68">
            <v>12031</v>
          </cell>
          <cell r="BP68">
            <v>344623</v>
          </cell>
          <cell r="CF68">
            <v>7587404</v>
          </cell>
          <cell r="CH68">
            <v>150692</v>
          </cell>
          <cell r="CI68">
            <v>0</v>
          </cell>
          <cell r="CJ68">
            <v>0</v>
          </cell>
          <cell r="CK68">
            <v>0</v>
          </cell>
          <cell r="CL68">
            <v>0</v>
          </cell>
          <cell r="CN68">
            <v>2593080</v>
          </cell>
          <cell r="CO68">
            <v>181240798</v>
          </cell>
        </row>
        <row r="69">
          <cell r="A69">
            <v>373</v>
          </cell>
          <cell r="B69">
            <v>93609413</v>
          </cell>
          <cell r="C69">
            <v>2773802</v>
          </cell>
          <cell r="D69">
            <v>8595898</v>
          </cell>
          <cell r="E69">
            <v>4986952</v>
          </cell>
          <cell r="F69">
            <v>0</v>
          </cell>
          <cell r="G69">
            <v>0</v>
          </cell>
          <cell r="H69">
            <v>0</v>
          </cell>
          <cell r="I69">
            <v>1061250</v>
          </cell>
          <cell r="J69">
            <v>0</v>
          </cell>
          <cell r="K69">
            <v>585288</v>
          </cell>
          <cell r="L69">
            <v>1279867</v>
          </cell>
          <cell r="M69">
            <v>0</v>
          </cell>
          <cell r="N69">
            <v>0</v>
          </cell>
          <cell r="O69">
            <v>2146252</v>
          </cell>
          <cell r="P69">
            <v>28878</v>
          </cell>
          <cell r="Q69">
            <v>400233</v>
          </cell>
          <cell r="U69">
            <v>0</v>
          </cell>
          <cell r="X69">
            <v>0</v>
          </cell>
          <cell r="Y69">
            <v>1172604</v>
          </cell>
          <cell r="Z69">
            <v>0</v>
          </cell>
          <cell r="AA69">
            <v>10761</v>
          </cell>
          <cell r="AC69">
            <v>154322</v>
          </cell>
          <cell r="AD69">
            <v>200915</v>
          </cell>
          <cell r="AE69">
            <v>204346</v>
          </cell>
          <cell r="AF69">
            <v>304132</v>
          </cell>
          <cell r="AG69">
            <v>30005</v>
          </cell>
          <cell r="AH69">
            <v>441544</v>
          </cell>
          <cell r="AI69">
            <v>2446458</v>
          </cell>
          <cell r="AJ69">
            <v>22568858</v>
          </cell>
          <cell r="AK69">
            <v>0</v>
          </cell>
          <cell r="AL69">
            <v>0</v>
          </cell>
          <cell r="AM69">
            <v>1064899</v>
          </cell>
          <cell r="AN69">
            <v>144066677</v>
          </cell>
          <cell r="BO69">
            <v>176563</v>
          </cell>
          <cell r="BP69">
            <v>597273</v>
          </cell>
          <cell r="CF69">
            <v>9049665</v>
          </cell>
          <cell r="CH69">
            <v>70742</v>
          </cell>
          <cell r="CI69">
            <v>0</v>
          </cell>
          <cell r="CJ69">
            <v>0</v>
          </cell>
          <cell r="CK69">
            <v>0</v>
          </cell>
          <cell r="CL69">
            <v>0</v>
          </cell>
          <cell r="CN69">
            <v>8863291</v>
          </cell>
          <cell r="CO69">
            <v>306890888</v>
          </cell>
        </row>
        <row r="70">
          <cell r="A70">
            <v>380</v>
          </cell>
          <cell r="B70">
            <v>112807936</v>
          </cell>
          <cell r="C70">
            <v>2993237</v>
          </cell>
          <cell r="D70">
            <v>11138399</v>
          </cell>
          <cell r="E70">
            <v>2394603</v>
          </cell>
          <cell r="F70">
            <v>0</v>
          </cell>
          <cell r="G70">
            <v>0</v>
          </cell>
          <cell r="H70">
            <v>209775</v>
          </cell>
          <cell r="I70">
            <v>387523</v>
          </cell>
          <cell r="J70">
            <v>0</v>
          </cell>
          <cell r="K70">
            <v>398150</v>
          </cell>
          <cell r="L70">
            <v>21422</v>
          </cell>
          <cell r="M70">
            <v>375396</v>
          </cell>
          <cell r="N70">
            <v>0</v>
          </cell>
          <cell r="O70">
            <v>1842399</v>
          </cell>
          <cell r="P70">
            <v>140355</v>
          </cell>
          <cell r="Q70">
            <v>516942</v>
          </cell>
          <cell r="U70">
            <v>50914</v>
          </cell>
          <cell r="X70">
            <v>0</v>
          </cell>
          <cell r="Y70">
            <v>0</v>
          </cell>
          <cell r="Z70">
            <v>0</v>
          </cell>
          <cell r="AA70">
            <v>0</v>
          </cell>
          <cell r="AC70">
            <v>124245</v>
          </cell>
          <cell r="AD70">
            <v>0</v>
          </cell>
          <cell r="AE70">
            <v>316151</v>
          </cell>
          <cell r="AF70">
            <v>90200</v>
          </cell>
          <cell r="AG70">
            <v>3500</v>
          </cell>
          <cell r="AH70">
            <v>315700</v>
          </cell>
          <cell r="AI70">
            <v>1816000</v>
          </cell>
          <cell r="AJ70">
            <v>4069966</v>
          </cell>
          <cell r="AK70">
            <v>1818521</v>
          </cell>
          <cell r="AL70">
            <v>0</v>
          </cell>
          <cell r="AM70">
            <v>103033</v>
          </cell>
          <cell r="AN70">
            <v>141934367</v>
          </cell>
          <cell r="BO70">
            <v>193746</v>
          </cell>
          <cell r="BP70">
            <v>2080160</v>
          </cell>
          <cell r="CF70">
            <v>21793371</v>
          </cell>
          <cell r="CH70">
            <v>0</v>
          </cell>
          <cell r="CI70">
            <v>0</v>
          </cell>
          <cell r="CJ70">
            <v>0</v>
          </cell>
          <cell r="CK70">
            <v>0</v>
          </cell>
          <cell r="CL70">
            <v>0</v>
          </cell>
          <cell r="CN70">
            <v>8060540</v>
          </cell>
          <cell r="CO70">
            <v>315996551</v>
          </cell>
        </row>
        <row r="71">
          <cell r="A71">
            <v>381</v>
          </cell>
          <cell r="B71">
            <v>49496056</v>
          </cell>
          <cell r="C71">
            <v>1503415</v>
          </cell>
          <cell r="D71">
            <v>2296681</v>
          </cell>
          <cell r="E71">
            <v>487760</v>
          </cell>
          <cell r="F71">
            <v>0</v>
          </cell>
          <cell r="G71">
            <v>0</v>
          </cell>
          <cell r="H71">
            <v>0</v>
          </cell>
          <cell r="I71">
            <v>917614</v>
          </cell>
          <cell r="J71">
            <v>59857</v>
          </cell>
          <cell r="K71">
            <v>90215</v>
          </cell>
          <cell r="L71">
            <v>0</v>
          </cell>
          <cell r="M71">
            <v>0</v>
          </cell>
          <cell r="N71">
            <v>0</v>
          </cell>
          <cell r="O71">
            <v>4400</v>
          </cell>
          <cell r="P71">
            <v>257422</v>
          </cell>
          <cell r="Q71">
            <v>694338</v>
          </cell>
          <cell r="U71">
            <v>0</v>
          </cell>
          <cell r="X71">
            <v>0</v>
          </cell>
          <cell r="Y71">
            <v>95687</v>
          </cell>
          <cell r="Z71">
            <v>0</v>
          </cell>
          <cell r="AA71">
            <v>0</v>
          </cell>
          <cell r="AC71">
            <v>37470</v>
          </cell>
          <cell r="AD71">
            <v>21505</v>
          </cell>
          <cell r="AE71">
            <v>243450</v>
          </cell>
          <cell r="AF71">
            <v>94752</v>
          </cell>
          <cell r="AG71">
            <v>13358</v>
          </cell>
          <cell r="AH71">
            <v>13435</v>
          </cell>
          <cell r="AI71">
            <v>264865</v>
          </cell>
          <cell r="AJ71">
            <v>2001136</v>
          </cell>
          <cell r="AK71">
            <v>0</v>
          </cell>
          <cell r="AL71">
            <v>0</v>
          </cell>
          <cell r="AM71">
            <v>658880</v>
          </cell>
          <cell r="AN71">
            <v>59252296</v>
          </cell>
          <cell r="BO71">
            <v>68017</v>
          </cell>
          <cell r="BP71">
            <v>912363</v>
          </cell>
          <cell r="CF71">
            <v>9574893</v>
          </cell>
          <cell r="CH71">
            <v>0</v>
          </cell>
          <cell r="CI71">
            <v>0</v>
          </cell>
          <cell r="CJ71">
            <v>0</v>
          </cell>
          <cell r="CK71">
            <v>0</v>
          </cell>
          <cell r="CL71">
            <v>0</v>
          </cell>
          <cell r="CN71">
            <v>7684011</v>
          </cell>
          <cell r="CO71">
            <v>136743876</v>
          </cell>
        </row>
        <row r="72">
          <cell r="A72">
            <v>382</v>
          </cell>
          <cell r="B72">
            <v>83762000</v>
          </cell>
          <cell r="C72">
            <v>3020700</v>
          </cell>
          <cell r="D72">
            <v>5821100</v>
          </cell>
          <cell r="E72">
            <v>881600</v>
          </cell>
          <cell r="F72">
            <v>0</v>
          </cell>
          <cell r="G72">
            <v>0</v>
          </cell>
          <cell r="H72">
            <v>92800</v>
          </cell>
          <cell r="I72">
            <v>13900</v>
          </cell>
          <cell r="J72">
            <v>76800</v>
          </cell>
          <cell r="K72">
            <v>0</v>
          </cell>
          <cell r="L72">
            <v>10100</v>
          </cell>
          <cell r="M72">
            <v>0</v>
          </cell>
          <cell r="N72">
            <v>0</v>
          </cell>
          <cell r="O72">
            <v>637900</v>
          </cell>
          <cell r="P72">
            <v>423400</v>
          </cell>
          <cell r="Q72">
            <v>881000</v>
          </cell>
          <cell r="U72">
            <v>37900</v>
          </cell>
          <cell r="X72">
            <v>0</v>
          </cell>
          <cell r="Y72">
            <v>0</v>
          </cell>
          <cell r="Z72">
            <v>0</v>
          </cell>
          <cell r="AA72">
            <v>0</v>
          </cell>
          <cell r="AC72">
            <v>239700</v>
          </cell>
          <cell r="AD72">
            <v>0</v>
          </cell>
          <cell r="AE72">
            <v>238900</v>
          </cell>
          <cell r="AF72">
            <v>5100</v>
          </cell>
          <cell r="AG72">
            <v>900</v>
          </cell>
          <cell r="AH72">
            <v>292600</v>
          </cell>
          <cell r="AI72">
            <v>1517000</v>
          </cell>
          <cell r="AJ72">
            <v>7057493</v>
          </cell>
          <cell r="AK72">
            <v>168697</v>
          </cell>
          <cell r="AL72">
            <v>0</v>
          </cell>
          <cell r="AM72">
            <v>0</v>
          </cell>
          <cell r="AN72">
            <v>105179590</v>
          </cell>
          <cell r="BO72">
            <v>205000</v>
          </cell>
          <cell r="BP72">
            <v>315100</v>
          </cell>
          <cell r="CF72">
            <v>6823095</v>
          </cell>
          <cell r="CH72">
            <v>0</v>
          </cell>
          <cell r="CI72">
            <v>0</v>
          </cell>
          <cell r="CJ72">
            <v>0</v>
          </cell>
          <cell r="CK72">
            <v>0</v>
          </cell>
          <cell r="CL72">
            <v>0</v>
          </cell>
          <cell r="CN72">
            <v>7158500</v>
          </cell>
          <cell r="CO72">
            <v>224860875</v>
          </cell>
        </row>
        <row r="73">
          <cell r="A73">
            <v>383</v>
          </cell>
          <cell r="B73">
            <v>154836880</v>
          </cell>
          <cell r="C73">
            <v>4309351</v>
          </cell>
          <cell r="D73">
            <v>16070620</v>
          </cell>
          <cell r="E73">
            <v>4564050</v>
          </cell>
          <cell r="F73">
            <v>0</v>
          </cell>
          <cell r="G73">
            <v>0</v>
          </cell>
          <cell r="H73">
            <v>250000</v>
          </cell>
          <cell r="I73">
            <v>844280</v>
          </cell>
          <cell r="J73">
            <v>0</v>
          </cell>
          <cell r="K73">
            <v>138820</v>
          </cell>
          <cell r="L73">
            <v>181020</v>
          </cell>
          <cell r="M73">
            <v>0</v>
          </cell>
          <cell r="N73">
            <v>0</v>
          </cell>
          <cell r="O73">
            <v>4035580</v>
          </cell>
          <cell r="P73">
            <v>107080</v>
          </cell>
          <cell r="Q73">
            <v>665740</v>
          </cell>
          <cell r="U73">
            <v>46190</v>
          </cell>
          <cell r="X73">
            <v>21580</v>
          </cell>
          <cell r="Y73">
            <v>0</v>
          </cell>
          <cell r="Z73">
            <v>0</v>
          </cell>
          <cell r="AA73">
            <v>72690</v>
          </cell>
          <cell r="AC73">
            <v>258670</v>
          </cell>
          <cell r="AD73">
            <v>153710</v>
          </cell>
          <cell r="AE73">
            <v>148000</v>
          </cell>
          <cell r="AF73">
            <v>68640</v>
          </cell>
          <cell r="AG73">
            <v>1460</v>
          </cell>
          <cell r="AH73">
            <v>741650</v>
          </cell>
          <cell r="AI73">
            <v>4731790</v>
          </cell>
          <cell r="AJ73">
            <v>5936590</v>
          </cell>
          <cell r="AK73">
            <v>1368520</v>
          </cell>
          <cell r="AL73">
            <v>0</v>
          </cell>
          <cell r="AM73">
            <v>0</v>
          </cell>
          <cell r="AN73">
            <v>199552911</v>
          </cell>
          <cell r="BO73">
            <v>201700</v>
          </cell>
          <cell r="BP73">
            <v>3586040</v>
          </cell>
          <cell r="CF73">
            <v>22919760</v>
          </cell>
          <cell r="CH73">
            <v>0</v>
          </cell>
          <cell r="CI73">
            <v>0</v>
          </cell>
          <cell r="CJ73">
            <v>0</v>
          </cell>
          <cell r="CK73">
            <v>0</v>
          </cell>
          <cell r="CL73">
            <v>0</v>
          </cell>
          <cell r="CN73">
            <v>19924540</v>
          </cell>
          <cell r="CO73">
            <v>445737862</v>
          </cell>
        </row>
        <row r="74">
          <cell r="A74">
            <v>384</v>
          </cell>
          <cell r="B74">
            <v>66360708</v>
          </cell>
          <cell r="C74">
            <v>1876010</v>
          </cell>
          <cell r="D74">
            <v>3808496</v>
          </cell>
          <cell r="E74">
            <v>234000</v>
          </cell>
          <cell r="F74">
            <v>0</v>
          </cell>
          <cell r="G74">
            <v>0</v>
          </cell>
          <cell r="H74">
            <v>0</v>
          </cell>
          <cell r="I74">
            <v>933915</v>
          </cell>
          <cell r="J74">
            <v>0</v>
          </cell>
          <cell r="K74">
            <v>0</v>
          </cell>
          <cell r="L74">
            <v>50000</v>
          </cell>
          <cell r="M74">
            <v>0</v>
          </cell>
          <cell r="N74">
            <v>0</v>
          </cell>
          <cell r="O74">
            <v>1273900</v>
          </cell>
          <cell r="P74">
            <v>134600</v>
          </cell>
          <cell r="Q74">
            <v>278800</v>
          </cell>
          <cell r="U74">
            <v>0</v>
          </cell>
          <cell r="X74">
            <v>0</v>
          </cell>
          <cell r="Y74">
            <v>0</v>
          </cell>
          <cell r="Z74">
            <v>0</v>
          </cell>
          <cell r="AA74">
            <v>129796</v>
          </cell>
          <cell r="AC74">
            <v>67721</v>
          </cell>
          <cell r="AD74">
            <v>9546</v>
          </cell>
          <cell r="AE74">
            <v>180662</v>
          </cell>
          <cell r="AF74">
            <v>37895</v>
          </cell>
          <cell r="AG74">
            <v>0</v>
          </cell>
          <cell r="AH74">
            <v>55833</v>
          </cell>
          <cell r="AI74">
            <v>1497476</v>
          </cell>
          <cell r="AJ74">
            <v>0</v>
          </cell>
          <cell r="AK74">
            <v>0</v>
          </cell>
          <cell r="AL74">
            <v>0</v>
          </cell>
          <cell r="AM74">
            <v>0</v>
          </cell>
          <cell r="AN74">
            <v>76929358</v>
          </cell>
          <cell r="BO74">
            <v>148327</v>
          </cell>
          <cell r="BP74">
            <v>726888</v>
          </cell>
          <cell r="CF74">
            <v>5445480</v>
          </cell>
          <cell r="CH74">
            <v>461660</v>
          </cell>
          <cell r="CI74">
            <v>0</v>
          </cell>
          <cell r="CJ74">
            <v>0</v>
          </cell>
          <cell r="CK74">
            <v>0</v>
          </cell>
          <cell r="CL74">
            <v>0</v>
          </cell>
          <cell r="CN74">
            <v>0</v>
          </cell>
          <cell r="CO74">
            <v>160641071</v>
          </cell>
        </row>
        <row r="75">
          <cell r="A75">
            <v>390</v>
          </cell>
          <cell r="B75">
            <v>35561184</v>
          </cell>
          <cell r="C75">
            <v>1059358</v>
          </cell>
          <cell r="D75">
            <v>5358077</v>
          </cell>
          <cell r="E75">
            <v>1834583</v>
          </cell>
          <cell r="F75">
            <v>0</v>
          </cell>
          <cell r="G75">
            <v>0</v>
          </cell>
          <cell r="H75">
            <v>0</v>
          </cell>
          <cell r="I75">
            <v>309822</v>
          </cell>
          <cell r="J75">
            <v>377534</v>
          </cell>
          <cell r="K75">
            <v>286847</v>
          </cell>
          <cell r="L75">
            <v>12293</v>
          </cell>
          <cell r="M75">
            <v>0</v>
          </cell>
          <cell r="N75">
            <v>0</v>
          </cell>
          <cell r="O75">
            <v>614352</v>
          </cell>
          <cell r="P75">
            <v>258440</v>
          </cell>
          <cell r="Q75">
            <v>289176</v>
          </cell>
          <cell r="U75">
            <v>0</v>
          </cell>
          <cell r="X75">
            <v>0</v>
          </cell>
          <cell r="Y75">
            <v>0</v>
          </cell>
          <cell r="Z75">
            <v>0</v>
          </cell>
          <cell r="AA75">
            <v>0</v>
          </cell>
          <cell r="AC75">
            <v>85862</v>
          </cell>
          <cell r="AD75">
            <v>0</v>
          </cell>
          <cell r="AE75">
            <v>167599</v>
          </cell>
          <cell r="AF75">
            <v>5085</v>
          </cell>
          <cell r="AG75">
            <v>4444</v>
          </cell>
          <cell r="AH75">
            <v>151864</v>
          </cell>
          <cell r="AI75">
            <v>213442</v>
          </cell>
          <cell r="AJ75">
            <v>1573690</v>
          </cell>
          <cell r="AK75">
            <v>442625</v>
          </cell>
          <cell r="AL75">
            <v>0</v>
          </cell>
          <cell r="AM75">
            <v>0</v>
          </cell>
          <cell r="AN75">
            <v>48606277</v>
          </cell>
          <cell r="BO75">
            <v>0</v>
          </cell>
          <cell r="BP75">
            <v>0</v>
          </cell>
          <cell r="CF75">
            <v>6446605</v>
          </cell>
          <cell r="CH75">
            <v>0</v>
          </cell>
          <cell r="CI75">
            <v>0</v>
          </cell>
          <cell r="CJ75">
            <v>0</v>
          </cell>
          <cell r="CK75">
            <v>0</v>
          </cell>
          <cell r="CL75">
            <v>0</v>
          </cell>
          <cell r="CN75">
            <v>0</v>
          </cell>
          <cell r="CO75">
            <v>103659159</v>
          </cell>
        </row>
        <row r="76">
          <cell r="A76">
            <v>391</v>
          </cell>
          <cell r="B76">
            <v>52862729</v>
          </cell>
          <cell r="C76">
            <v>1685453</v>
          </cell>
          <cell r="D76">
            <v>6418641</v>
          </cell>
          <cell r="E76">
            <v>1792200</v>
          </cell>
          <cell r="F76">
            <v>0</v>
          </cell>
          <cell r="G76">
            <v>0</v>
          </cell>
          <cell r="H76">
            <v>0</v>
          </cell>
          <cell r="I76">
            <v>1249880</v>
          </cell>
          <cell r="J76">
            <v>0</v>
          </cell>
          <cell r="K76">
            <v>0</v>
          </cell>
          <cell r="L76">
            <v>0</v>
          </cell>
          <cell r="M76">
            <v>0</v>
          </cell>
          <cell r="N76">
            <v>0</v>
          </cell>
          <cell r="O76">
            <v>797710</v>
          </cell>
          <cell r="P76">
            <v>387670</v>
          </cell>
          <cell r="Q76">
            <v>6530</v>
          </cell>
          <cell r="U76">
            <v>36080</v>
          </cell>
          <cell r="X76">
            <v>0</v>
          </cell>
          <cell r="Y76">
            <v>0</v>
          </cell>
          <cell r="Z76">
            <v>0</v>
          </cell>
          <cell r="AA76">
            <v>0</v>
          </cell>
          <cell r="AC76">
            <v>60840</v>
          </cell>
          <cell r="AD76">
            <v>14810</v>
          </cell>
          <cell r="AE76">
            <v>281800</v>
          </cell>
          <cell r="AF76">
            <v>31280</v>
          </cell>
          <cell r="AG76">
            <v>18420</v>
          </cell>
          <cell r="AH76">
            <v>11540</v>
          </cell>
          <cell r="AI76">
            <v>1518212</v>
          </cell>
          <cell r="AJ76">
            <v>2664680</v>
          </cell>
          <cell r="AK76">
            <v>587660</v>
          </cell>
          <cell r="AL76">
            <v>0</v>
          </cell>
          <cell r="AM76">
            <v>348320</v>
          </cell>
          <cell r="AN76">
            <v>70774455</v>
          </cell>
          <cell r="BO76">
            <v>0</v>
          </cell>
          <cell r="BP76">
            <v>290990</v>
          </cell>
          <cell r="CF76">
            <v>9996290</v>
          </cell>
          <cell r="CH76">
            <v>0</v>
          </cell>
          <cell r="CI76">
            <v>0</v>
          </cell>
          <cell r="CJ76">
            <v>0</v>
          </cell>
          <cell r="CK76">
            <v>0</v>
          </cell>
          <cell r="CL76">
            <v>0</v>
          </cell>
          <cell r="CN76">
            <v>1784000</v>
          </cell>
          <cell r="CO76">
            <v>153620190</v>
          </cell>
        </row>
        <row r="77">
          <cell r="A77">
            <v>392</v>
          </cell>
          <cell r="B77">
            <v>41353170</v>
          </cell>
          <cell r="C77">
            <v>1450453</v>
          </cell>
          <cell r="D77">
            <v>4619318</v>
          </cell>
          <cell r="E77">
            <v>2023363</v>
          </cell>
          <cell r="F77">
            <v>0</v>
          </cell>
          <cell r="G77">
            <v>0</v>
          </cell>
          <cell r="H77">
            <v>135898</v>
          </cell>
          <cell r="I77">
            <v>411215</v>
          </cell>
          <cell r="J77">
            <v>0</v>
          </cell>
          <cell r="K77">
            <v>304075</v>
          </cell>
          <cell r="L77">
            <v>0</v>
          </cell>
          <cell r="M77">
            <v>36886</v>
          </cell>
          <cell r="N77">
            <v>0</v>
          </cell>
          <cell r="O77">
            <v>603176</v>
          </cell>
          <cell r="P77">
            <v>519501</v>
          </cell>
          <cell r="Q77">
            <v>48471</v>
          </cell>
          <cell r="U77">
            <v>0</v>
          </cell>
          <cell r="X77">
            <v>0</v>
          </cell>
          <cell r="Y77">
            <v>121893</v>
          </cell>
          <cell r="Z77">
            <v>0</v>
          </cell>
          <cell r="AA77">
            <v>0</v>
          </cell>
          <cell r="AC77">
            <v>67486</v>
          </cell>
          <cell r="AD77">
            <v>4124</v>
          </cell>
          <cell r="AE77">
            <v>71154</v>
          </cell>
          <cell r="AF77">
            <v>49169</v>
          </cell>
          <cell r="AG77">
            <v>962</v>
          </cell>
          <cell r="AH77">
            <v>123548</v>
          </cell>
          <cell r="AI77">
            <v>441506</v>
          </cell>
          <cell r="AJ77">
            <v>0</v>
          </cell>
          <cell r="AK77">
            <v>164056</v>
          </cell>
          <cell r="AL77">
            <v>0</v>
          </cell>
          <cell r="AM77">
            <v>0</v>
          </cell>
          <cell r="AN77">
            <v>52549424</v>
          </cell>
          <cell r="BO77">
            <v>1639</v>
          </cell>
          <cell r="BP77">
            <v>86409</v>
          </cell>
          <cell r="CF77">
            <v>6043440</v>
          </cell>
          <cell r="CH77">
            <v>131328</v>
          </cell>
          <cell r="CI77">
            <v>0</v>
          </cell>
          <cell r="CJ77">
            <v>0</v>
          </cell>
          <cell r="CK77">
            <v>0</v>
          </cell>
          <cell r="CL77">
            <v>0</v>
          </cell>
          <cell r="CN77">
            <v>6957124</v>
          </cell>
          <cell r="CO77">
            <v>118318788</v>
          </cell>
        </row>
        <row r="78">
          <cell r="A78">
            <v>393</v>
          </cell>
          <cell r="B78">
            <v>32418577</v>
          </cell>
          <cell r="C78">
            <v>965050</v>
          </cell>
          <cell r="D78">
            <v>3033620</v>
          </cell>
          <cell r="E78">
            <v>1520259</v>
          </cell>
          <cell r="F78">
            <v>0</v>
          </cell>
          <cell r="G78">
            <v>0</v>
          </cell>
          <cell r="H78">
            <v>0</v>
          </cell>
          <cell r="I78">
            <v>363846</v>
          </cell>
          <cell r="J78">
            <v>231799</v>
          </cell>
          <cell r="K78">
            <v>37518</v>
          </cell>
          <cell r="L78">
            <v>0</v>
          </cell>
          <cell r="M78">
            <v>0</v>
          </cell>
          <cell r="N78">
            <v>0</v>
          </cell>
          <cell r="O78">
            <v>1385540</v>
          </cell>
          <cell r="P78">
            <v>0</v>
          </cell>
          <cell r="Q78">
            <v>0</v>
          </cell>
          <cell r="U78">
            <v>4037</v>
          </cell>
          <cell r="X78">
            <v>0</v>
          </cell>
          <cell r="Y78">
            <v>12552</v>
          </cell>
          <cell r="Z78">
            <v>0</v>
          </cell>
          <cell r="AA78">
            <v>0</v>
          </cell>
          <cell r="AC78">
            <v>65591</v>
          </cell>
          <cell r="AD78">
            <v>12231</v>
          </cell>
          <cell r="AE78">
            <v>183355</v>
          </cell>
          <cell r="AF78">
            <v>14363</v>
          </cell>
          <cell r="AG78">
            <v>2338</v>
          </cell>
          <cell r="AH78">
            <v>0</v>
          </cell>
          <cell r="AI78">
            <v>1780238</v>
          </cell>
          <cell r="AJ78">
            <v>1092836</v>
          </cell>
          <cell r="AK78">
            <v>770467</v>
          </cell>
          <cell r="AL78">
            <v>0</v>
          </cell>
          <cell r="AM78">
            <v>0</v>
          </cell>
          <cell r="AN78">
            <v>43894217</v>
          </cell>
          <cell r="BO78">
            <v>61548</v>
          </cell>
          <cell r="BP78">
            <v>150294</v>
          </cell>
          <cell r="CF78">
            <v>1457965</v>
          </cell>
          <cell r="CH78">
            <v>0</v>
          </cell>
          <cell r="CI78">
            <v>0</v>
          </cell>
          <cell r="CJ78">
            <v>0</v>
          </cell>
          <cell r="CK78">
            <v>0</v>
          </cell>
          <cell r="CL78">
            <v>0</v>
          </cell>
          <cell r="CN78">
            <v>909500</v>
          </cell>
          <cell r="CO78">
            <v>90367741</v>
          </cell>
        </row>
        <row r="79">
          <cell r="A79">
            <v>394</v>
          </cell>
          <cell r="B79">
            <v>64096187</v>
          </cell>
          <cell r="C79">
            <v>1798090</v>
          </cell>
          <cell r="D79">
            <v>4605403</v>
          </cell>
          <cell r="E79">
            <v>2499056</v>
          </cell>
          <cell r="F79">
            <v>0</v>
          </cell>
          <cell r="G79">
            <v>0</v>
          </cell>
          <cell r="H79">
            <v>82915</v>
          </cell>
          <cell r="I79">
            <v>41329</v>
          </cell>
          <cell r="J79">
            <v>44456</v>
          </cell>
          <cell r="K79">
            <v>103202</v>
          </cell>
          <cell r="L79">
            <v>227797</v>
          </cell>
          <cell r="M79">
            <v>30660</v>
          </cell>
          <cell r="N79">
            <v>0</v>
          </cell>
          <cell r="O79">
            <v>894963</v>
          </cell>
          <cell r="P79">
            <v>133304</v>
          </cell>
          <cell r="Q79">
            <v>159556</v>
          </cell>
          <cell r="U79">
            <v>4642</v>
          </cell>
          <cell r="X79">
            <v>0</v>
          </cell>
          <cell r="Y79">
            <v>182265</v>
          </cell>
          <cell r="Z79">
            <v>0</v>
          </cell>
          <cell r="AA79">
            <v>0</v>
          </cell>
          <cell r="AC79">
            <v>4960</v>
          </cell>
          <cell r="AD79">
            <v>27257</v>
          </cell>
          <cell r="AE79">
            <v>0</v>
          </cell>
          <cell r="AF79">
            <v>0</v>
          </cell>
          <cell r="AG79">
            <v>3318</v>
          </cell>
          <cell r="AH79">
            <v>69168</v>
          </cell>
          <cell r="AI79">
            <v>686135</v>
          </cell>
          <cell r="AJ79">
            <v>158509</v>
          </cell>
          <cell r="AK79">
            <v>906820</v>
          </cell>
          <cell r="AL79">
            <v>0</v>
          </cell>
          <cell r="AM79">
            <v>229198</v>
          </cell>
          <cell r="AN79">
            <v>76989190</v>
          </cell>
          <cell r="BO79">
            <v>0</v>
          </cell>
          <cell r="BP79">
            <v>272900</v>
          </cell>
          <cell r="CF79">
            <v>4755790</v>
          </cell>
          <cell r="CH79">
            <v>0</v>
          </cell>
          <cell r="CI79">
            <v>0</v>
          </cell>
          <cell r="CJ79">
            <v>0</v>
          </cell>
          <cell r="CK79">
            <v>0</v>
          </cell>
          <cell r="CL79">
            <v>0</v>
          </cell>
          <cell r="CN79">
            <v>6904000</v>
          </cell>
          <cell r="CO79">
            <v>165911070</v>
          </cell>
        </row>
        <row r="80">
          <cell r="A80">
            <v>420</v>
          </cell>
          <cell r="B80">
            <v>0</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U80">
            <v>0</v>
          </cell>
          <cell r="X80">
            <v>0</v>
          </cell>
          <cell r="Y80">
            <v>0</v>
          </cell>
          <cell r="Z80">
            <v>0</v>
          </cell>
          <cell r="AA80">
            <v>0</v>
          </cell>
          <cell r="AC80">
            <v>0</v>
          </cell>
          <cell r="AD80">
            <v>0</v>
          </cell>
          <cell r="AE80">
            <v>0</v>
          </cell>
          <cell r="AF80">
            <v>0</v>
          </cell>
          <cell r="AG80">
            <v>0</v>
          </cell>
          <cell r="AH80">
            <v>0</v>
          </cell>
          <cell r="AI80">
            <v>0</v>
          </cell>
          <cell r="AJ80">
            <v>0</v>
          </cell>
          <cell r="AK80">
            <v>0</v>
          </cell>
          <cell r="AL80">
            <v>0</v>
          </cell>
          <cell r="AM80">
            <v>0</v>
          </cell>
          <cell r="AN80">
            <v>0</v>
          </cell>
          <cell r="BO80">
            <v>0</v>
          </cell>
          <cell r="BP80">
            <v>0</v>
          </cell>
          <cell r="CF80">
            <v>0</v>
          </cell>
          <cell r="CH80">
            <v>0</v>
          </cell>
          <cell r="CI80">
            <v>0</v>
          </cell>
          <cell r="CJ80">
            <v>0</v>
          </cell>
          <cell r="CK80">
            <v>0</v>
          </cell>
          <cell r="CL80">
            <v>0</v>
          </cell>
          <cell r="CN80">
            <v>0</v>
          </cell>
          <cell r="CO80">
            <v>0</v>
          </cell>
        </row>
        <row r="81">
          <cell r="A81">
            <v>800</v>
          </cell>
          <cell r="B81">
            <v>39289305</v>
          </cell>
          <cell r="C81">
            <v>1261771</v>
          </cell>
          <cell r="D81">
            <v>1238503</v>
          </cell>
          <cell r="E81">
            <v>0</v>
          </cell>
          <cell r="F81">
            <v>0</v>
          </cell>
          <cell r="G81">
            <v>0</v>
          </cell>
          <cell r="H81">
            <v>0</v>
          </cell>
          <cell r="I81">
            <v>83171</v>
          </cell>
          <cell r="J81">
            <v>324054</v>
          </cell>
          <cell r="K81">
            <v>175867</v>
          </cell>
          <cell r="L81">
            <v>171929</v>
          </cell>
          <cell r="M81">
            <v>170759</v>
          </cell>
          <cell r="N81">
            <v>574671</v>
          </cell>
          <cell r="O81">
            <v>31797</v>
          </cell>
          <cell r="P81">
            <v>17239</v>
          </cell>
          <cell r="Q81">
            <v>136131</v>
          </cell>
          <cell r="U81">
            <v>11112</v>
          </cell>
          <cell r="X81">
            <v>0</v>
          </cell>
          <cell r="Y81">
            <v>0</v>
          </cell>
          <cell r="Z81">
            <v>0</v>
          </cell>
          <cell r="AA81">
            <v>0</v>
          </cell>
          <cell r="AC81">
            <v>10333</v>
          </cell>
          <cell r="AD81">
            <v>0</v>
          </cell>
          <cell r="AE81">
            <v>854</v>
          </cell>
          <cell r="AF81">
            <v>0</v>
          </cell>
          <cell r="AG81">
            <v>0</v>
          </cell>
          <cell r="AH81">
            <v>117176</v>
          </cell>
          <cell r="AI81">
            <v>1008667</v>
          </cell>
          <cell r="AJ81">
            <v>838473</v>
          </cell>
          <cell r="AK81">
            <v>0</v>
          </cell>
          <cell r="AL81">
            <v>0</v>
          </cell>
          <cell r="AM81">
            <v>250701</v>
          </cell>
          <cell r="AN81">
            <v>45712513</v>
          </cell>
          <cell r="BO81">
            <v>285</v>
          </cell>
          <cell r="BP81">
            <v>1447143</v>
          </cell>
          <cell r="CF81">
            <v>6494082</v>
          </cell>
          <cell r="CH81">
            <v>12435</v>
          </cell>
          <cell r="CI81">
            <v>14022</v>
          </cell>
          <cell r="CJ81">
            <v>13790</v>
          </cell>
          <cell r="CK81">
            <v>198520</v>
          </cell>
          <cell r="CL81">
            <v>0</v>
          </cell>
          <cell r="CN81">
            <v>2977135</v>
          </cell>
          <cell r="CO81">
            <v>102582438</v>
          </cell>
        </row>
        <row r="82">
          <cell r="A82">
            <v>801</v>
          </cell>
          <cell r="B82">
            <v>55746645</v>
          </cell>
          <cell r="C82">
            <v>1669330</v>
          </cell>
          <cell r="D82">
            <v>5884933</v>
          </cell>
          <cell r="E82">
            <v>3243996</v>
          </cell>
          <cell r="F82">
            <v>0</v>
          </cell>
          <cell r="G82">
            <v>0</v>
          </cell>
          <cell r="H82">
            <v>77000</v>
          </cell>
          <cell r="I82">
            <v>128378</v>
          </cell>
          <cell r="J82">
            <v>0</v>
          </cell>
          <cell r="K82">
            <v>111709</v>
          </cell>
          <cell r="L82">
            <v>29259</v>
          </cell>
          <cell r="M82">
            <v>608893</v>
          </cell>
          <cell r="N82">
            <v>0</v>
          </cell>
          <cell r="O82">
            <v>1889546</v>
          </cell>
          <cell r="P82">
            <v>253679</v>
          </cell>
          <cell r="Q82">
            <v>699057</v>
          </cell>
          <cell r="U82">
            <v>26348</v>
          </cell>
          <cell r="X82">
            <v>0</v>
          </cell>
          <cell r="Y82">
            <v>364160</v>
          </cell>
          <cell r="Z82">
            <v>0</v>
          </cell>
          <cell r="AA82">
            <v>0</v>
          </cell>
          <cell r="AC82">
            <v>142902</v>
          </cell>
          <cell r="AD82">
            <v>8251</v>
          </cell>
          <cell r="AE82">
            <v>34172</v>
          </cell>
          <cell r="AF82">
            <v>81428</v>
          </cell>
          <cell r="AG82">
            <v>1255</v>
          </cell>
          <cell r="AH82">
            <v>284164</v>
          </cell>
          <cell r="AI82">
            <v>385037</v>
          </cell>
          <cell r="AJ82">
            <v>1293198</v>
          </cell>
          <cell r="AK82">
            <v>0</v>
          </cell>
          <cell r="AL82">
            <v>0</v>
          </cell>
          <cell r="AM82">
            <v>257221</v>
          </cell>
          <cell r="AN82">
            <v>73220561</v>
          </cell>
          <cell r="BO82">
            <v>47221</v>
          </cell>
          <cell r="BP82">
            <v>779096</v>
          </cell>
          <cell r="CF82">
            <v>4915169</v>
          </cell>
          <cell r="CH82">
            <v>0</v>
          </cell>
          <cell r="CI82">
            <v>0</v>
          </cell>
          <cell r="CJ82">
            <v>0</v>
          </cell>
          <cell r="CK82">
            <v>0</v>
          </cell>
          <cell r="CL82">
            <v>0</v>
          </cell>
          <cell r="CN82">
            <v>36144575</v>
          </cell>
          <cell r="CO82">
            <v>188327183</v>
          </cell>
        </row>
        <row r="83">
          <cell r="A83">
            <v>802</v>
          </cell>
          <cell r="B83">
            <v>38822272</v>
          </cell>
          <cell r="C83">
            <v>1061571</v>
          </cell>
          <cell r="D83">
            <v>1444236</v>
          </cell>
          <cell r="E83">
            <v>585247</v>
          </cell>
          <cell r="F83">
            <v>0</v>
          </cell>
          <cell r="G83">
            <v>0</v>
          </cell>
          <cell r="H83">
            <v>75000</v>
          </cell>
          <cell r="I83">
            <v>383915</v>
          </cell>
          <cell r="J83">
            <v>0</v>
          </cell>
          <cell r="K83">
            <v>57966</v>
          </cell>
          <cell r="L83">
            <v>231767</v>
          </cell>
          <cell r="M83">
            <v>0</v>
          </cell>
          <cell r="N83">
            <v>0</v>
          </cell>
          <cell r="O83">
            <v>841345</v>
          </cell>
          <cell r="P83">
            <v>6139</v>
          </cell>
          <cell r="Q83">
            <v>382367</v>
          </cell>
          <cell r="U83">
            <v>11667</v>
          </cell>
          <cell r="X83">
            <v>0</v>
          </cell>
          <cell r="Y83">
            <v>291420</v>
          </cell>
          <cell r="Z83">
            <v>0</v>
          </cell>
          <cell r="AA83">
            <v>0</v>
          </cell>
          <cell r="AC83">
            <v>85630</v>
          </cell>
          <cell r="AD83">
            <v>19057</v>
          </cell>
          <cell r="AE83">
            <v>62700</v>
          </cell>
          <cell r="AF83">
            <v>10591</v>
          </cell>
          <cell r="AG83">
            <v>39246</v>
          </cell>
          <cell r="AH83">
            <v>119143</v>
          </cell>
          <cell r="AI83">
            <v>786041</v>
          </cell>
          <cell r="AJ83">
            <v>1162719</v>
          </cell>
          <cell r="AK83">
            <v>0</v>
          </cell>
          <cell r="AL83">
            <v>0</v>
          </cell>
          <cell r="AM83">
            <v>616433</v>
          </cell>
          <cell r="AN83">
            <v>47096472</v>
          </cell>
          <cell r="BO83">
            <v>31760</v>
          </cell>
          <cell r="BP83">
            <v>1581230</v>
          </cell>
          <cell r="CF83">
            <v>5868166</v>
          </cell>
          <cell r="CH83">
            <v>90105</v>
          </cell>
          <cell r="CI83">
            <v>0</v>
          </cell>
          <cell r="CJ83">
            <v>0</v>
          </cell>
          <cell r="CK83">
            <v>0</v>
          </cell>
          <cell r="CL83">
            <v>0</v>
          </cell>
          <cell r="CN83">
            <v>6979230</v>
          </cell>
          <cell r="CO83">
            <v>108743435</v>
          </cell>
        </row>
        <row r="84">
          <cell r="A84">
            <v>803</v>
          </cell>
          <cell r="B84">
            <v>52985000</v>
          </cell>
          <cell r="C84">
            <v>1477000</v>
          </cell>
          <cell r="D84">
            <v>2268000</v>
          </cell>
          <cell r="E84">
            <v>0</v>
          </cell>
          <cell r="F84">
            <v>0</v>
          </cell>
          <cell r="G84">
            <v>0</v>
          </cell>
          <cell r="H84">
            <v>47000</v>
          </cell>
          <cell r="I84">
            <v>122000</v>
          </cell>
          <cell r="J84">
            <v>0</v>
          </cell>
          <cell r="K84">
            <v>148000</v>
          </cell>
          <cell r="L84">
            <v>14000</v>
          </cell>
          <cell r="M84">
            <v>93000</v>
          </cell>
          <cell r="N84">
            <v>0</v>
          </cell>
          <cell r="O84">
            <v>1112000</v>
          </cell>
          <cell r="P84">
            <v>285000</v>
          </cell>
          <cell r="Q84">
            <v>728000</v>
          </cell>
          <cell r="U84">
            <v>21000</v>
          </cell>
          <cell r="X84">
            <v>0</v>
          </cell>
          <cell r="Y84">
            <v>0</v>
          </cell>
          <cell r="Z84">
            <v>0</v>
          </cell>
          <cell r="AA84">
            <v>0</v>
          </cell>
          <cell r="AC84">
            <v>136000</v>
          </cell>
          <cell r="AD84">
            <v>0</v>
          </cell>
          <cell r="AE84">
            <v>209000</v>
          </cell>
          <cell r="AF84">
            <v>18000</v>
          </cell>
          <cell r="AG84">
            <v>3000</v>
          </cell>
          <cell r="AH84">
            <v>168000</v>
          </cell>
          <cell r="AI84">
            <v>490000</v>
          </cell>
          <cell r="AJ84">
            <v>1446000</v>
          </cell>
          <cell r="AK84">
            <v>0</v>
          </cell>
          <cell r="AL84">
            <v>0</v>
          </cell>
          <cell r="AM84">
            <v>0</v>
          </cell>
          <cell r="AN84">
            <v>61770000</v>
          </cell>
          <cell r="BO84">
            <v>12000</v>
          </cell>
          <cell r="BP84">
            <v>1301000</v>
          </cell>
          <cell r="CF84">
            <v>9330000</v>
          </cell>
          <cell r="CH84">
            <v>0</v>
          </cell>
          <cell r="CI84">
            <v>0</v>
          </cell>
          <cell r="CJ84">
            <v>0</v>
          </cell>
          <cell r="CK84">
            <v>0</v>
          </cell>
          <cell r="CL84">
            <v>0</v>
          </cell>
          <cell r="CN84">
            <v>16063000</v>
          </cell>
          <cell r="CO84">
            <v>150246000</v>
          </cell>
        </row>
        <row r="85">
          <cell r="A85">
            <v>805</v>
          </cell>
          <cell r="B85">
            <v>20569658</v>
          </cell>
          <cell r="C85">
            <v>592000</v>
          </cell>
          <cell r="D85">
            <v>2784946</v>
          </cell>
          <cell r="E85">
            <v>1157984</v>
          </cell>
          <cell r="F85">
            <v>0</v>
          </cell>
          <cell r="G85">
            <v>0</v>
          </cell>
          <cell r="H85">
            <v>200000</v>
          </cell>
          <cell r="I85">
            <v>77620</v>
          </cell>
          <cell r="J85">
            <v>10279</v>
          </cell>
          <cell r="K85">
            <v>52408</v>
          </cell>
          <cell r="L85">
            <v>48212</v>
          </cell>
          <cell r="M85">
            <v>0</v>
          </cell>
          <cell r="N85">
            <v>0</v>
          </cell>
          <cell r="O85">
            <v>804089</v>
          </cell>
          <cell r="P85">
            <v>186681</v>
          </cell>
          <cell r="Q85">
            <v>73390</v>
          </cell>
          <cell r="U85">
            <v>11234</v>
          </cell>
          <cell r="X85">
            <v>0</v>
          </cell>
          <cell r="Y85">
            <v>0</v>
          </cell>
          <cell r="Z85">
            <v>0</v>
          </cell>
          <cell r="AA85">
            <v>0</v>
          </cell>
          <cell r="AC85">
            <v>48510</v>
          </cell>
          <cell r="AD85">
            <v>13825</v>
          </cell>
          <cell r="AE85">
            <v>7668</v>
          </cell>
          <cell r="AF85">
            <v>19947</v>
          </cell>
          <cell r="AG85">
            <v>875</v>
          </cell>
          <cell r="AH85">
            <v>22223</v>
          </cell>
          <cell r="AI85">
            <v>211298</v>
          </cell>
          <cell r="AJ85">
            <v>438182</v>
          </cell>
          <cell r="AK85">
            <v>0</v>
          </cell>
          <cell r="AL85">
            <v>0</v>
          </cell>
          <cell r="AM85">
            <v>287608</v>
          </cell>
          <cell r="AN85">
            <v>27618637</v>
          </cell>
          <cell r="BO85">
            <v>3439</v>
          </cell>
          <cell r="BP85">
            <v>243191</v>
          </cell>
          <cell r="CF85">
            <v>1247681</v>
          </cell>
          <cell r="CH85">
            <v>0</v>
          </cell>
          <cell r="CI85">
            <v>0</v>
          </cell>
          <cell r="CJ85">
            <v>0</v>
          </cell>
          <cell r="CK85">
            <v>0</v>
          </cell>
          <cell r="CL85">
            <v>0</v>
          </cell>
          <cell r="CN85">
            <v>1157190</v>
          </cell>
          <cell r="CO85">
            <v>57888775</v>
          </cell>
        </row>
        <row r="86">
          <cell r="A86">
            <v>806</v>
          </cell>
          <cell r="B86">
            <v>18682663</v>
          </cell>
          <cell r="C86">
            <v>592000</v>
          </cell>
          <cell r="D86">
            <v>3563359</v>
          </cell>
          <cell r="E86">
            <v>1192734</v>
          </cell>
          <cell r="F86">
            <v>0</v>
          </cell>
          <cell r="G86">
            <v>0</v>
          </cell>
          <cell r="H86">
            <v>0</v>
          </cell>
          <cell r="I86">
            <v>1431377</v>
          </cell>
          <cell r="J86">
            <v>0</v>
          </cell>
          <cell r="K86">
            <v>377583</v>
          </cell>
          <cell r="L86">
            <v>12950</v>
          </cell>
          <cell r="M86">
            <v>82657</v>
          </cell>
          <cell r="N86">
            <v>0</v>
          </cell>
          <cell r="O86">
            <v>1509551</v>
          </cell>
          <cell r="P86">
            <v>254326</v>
          </cell>
          <cell r="Q86">
            <v>0</v>
          </cell>
          <cell r="U86">
            <v>11500</v>
          </cell>
          <cell r="X86">
            <v>0</v>
          </cell>
          <cell r="Y86">
            <v>0</v>
          </cell>
          <cell r="Z86">
            <v>0</v>
          </cell>
          <cell r="AA86">
            <v>0</v>
          </cell>
          <cell r="AC86">
            <v>68899</v>
          </cell>
          <cell r="AD86">
            <v>0</v>
          </cell>
          <cell r="AE86">
            <v>0</v>
          </cell>
          <cell r="AF86">
            <v>9608</v>
          </cell>
          <cell r="AG86">
            <v>1210</v>
          </cell>
          <cell r="AH86">
            <v>31637</v>
          </cell>
          <cell r="AI86">
            <v>1059129</v>
          </cell>
          <cell r="AJ86">
            <v>732607</v>
          </cell>
          <cell r="AK86">
            <v>1032342</v>
          </cell>
          <cell r="AL86">
            <v>0</v>
          </cell>
          <cell r="AM86">
            <v>121844</v>
          </cell>
          <cell r="AN86">
            <v>30767976</v>
          </cell>
          <cell r="BO86">
            <v>66357</v>
          </cell>
          <cell r="BP86">
            <v>537076</v>
          </cell>
          <cell r="CF86">
            <v>0</v>
          </cell>
          <cell r="CH86">
            <v>0</v>
          </cell>
          <cell r="CI86">
            <v>0</v>
          </cell>
          <cell r="CJ86">
            <v>0</v>
          </cell>
          <cell r="CK86">
            <v>0</v>
          </cell>
          <cell r="CL86">
            <v>0</v>
          </cell>
          <cell r="CN86">
            <v>4078390</v>
          </cell>
          <cell r="CO86">
            <v>66217775</v>
          </cell>
        </row>
        <row r="87">
          <cell r="A87">
            <v>807</v>
          </cell>
          <cell r="B87">
            <v>31763994</v>
          </cell>
          <cell r="C87">
            <v>1060641</v>
          </cell>
          <cell r="D87">
            <v>2958100</v>
          </cell>
          <cell r="E87">
            <v>2133640</v>
          </cell>
          <cell r="F87">
            <v>0</v>
          </cell>
          <cell r="G87">
            <v>0</v>
          </cell>
          <cell r="H87">
            <v>0</v>
          </cell>
          <cell r="I87">
            <v>246650</v>
          </cell>
          <cell r="J87">
            <v>7140</v>
          </cell>
          <cell r="K87">
            <v>56312</v>
          </cell>
          <cell r="L87">
            <v>48300</v>
          </cell>
          <cell r="M87">
            <v>0</v>
          </cell>
          <cell r="N87">
            <v>0</v>
          </cell>
          <cell r="O87">
            <v>333256</v>
          </cell>
          <cell r="P87">
            <v>142527</v>
          </cell>
          <cell r="Q87">
            <v>689500</v>
          </cell>
          <cell r="U87">
            <v>19320</v>
          </cell>
          <cell r="X87">
            <v>0</v>
          </cell>
          <cell r="Y87">
            <v>216740</v>
          </cell>
          <cell r="Z87">
            <v>0</v>
          </cell>
          <cell r="AA87">
            <v>0</v>
          </cell>
          <cell r="AC87">
            <v>58796</v>
          </cell>
          <cell r="AD87">
            <v>17724</v>
          </cell>
          <cell r="AE87">
            <v>48524</v>
          </cell>
          <cell r="AF87">
            <v>27300</v>
          </cell>
          <cell r="AG87">
            <v>6300</v>
          </cell>
          <cell r="AH87">
            <v>2669</v>
          </cell>
          <cell r="AI87">
            <v>109708</v>
          </cell>
          <cell r="AJ87">
            <v>1098902</v>
          </cell>
          <cell r="AK87">
            <v>71150</v>
          </cell>
          <cell r="AL87">
            <v>0</v>
          </cell>
          <cell r="AM87">
            <v>829342</v>
          </cell>
          <cell r="AN87">
            <v>41946535</v>
          </cell>
          <cell r="BO87">
            <v>44688</v>
          </cell>
          <cell r="BP87">
            <v>427333</v>
          </cell>
          <cell r="CF87">
            <v>542475</v>
          </cell>
          <cell r="CH87">
            <v>0</v>
          </cell>
          <cell r="CI87">
            <v>0</v>
          </cell>
          <cell r="CJ87">
            <v>0</v>
          </cell>
          <cell r="CK87">
            <v>0</v>
          </cell>
          <cell r="CL87">
            <v>0</v>
          </cell>
          <cell r="CN87">
            <v>5254400</v>
          </cell>
          <cell r="CO87">
            <v>90161966</v>
          </cell>
        </row>
        <row r="88">
          <cell r="A88">
            <v>808</v>
          </cell>
          <cell r="B88">
            <v>38345927</v>
          </cell>
          <cell r="C88">
            <v>1352696</v>
          </cell>
          <cell r="D88">
            <v>3647728</v>
          </cell>
          <cell r="E88">
            <v>1423856</v>
          </cell>
          <cell r="F88">
            <v>0</v>
          </cell>
          <cell r="G88">
            <v>0</v>
          </cell>
          <cell r="H88">
            <v>0</v>
          </cell>
          <cell r="I88">
            <v>601732</v>
          </cell>
          <cell r="J88">
            <v>0</v>
          </cell>
          <cell r="K88">
            <v>108824</v>
          </cell>
          <cell r="L88">
            <v>16685</v>
          </cell>
          <cell r="M88">
            <v>262929</v>
          </cell>
          <cell r="N88">
            <v>0</v>
          </cell>
          <cell r="O88">
            <v>859187</v>
          </cell>
          <cell r="P88">
            <v>168490</v>
          </cell>
          <cell r="Q88">
            <v>94761</v>
          </cell>
          <cell r="U88">
            <v>10930</v>
          </cell>
          <cell r="X88">
            <v>0</v>
          </cell>
          <cell r="Y88">
            <v>0</v>
          </cell>
          <cell r="Z88">
            <v>0</v>
          </cell>
          <cell r="AA88">
            <v>0</v>
          </cell>
          <cell r="AC88">
            <v>51844</v>
          </cell>
          <cell r="AD88">
            <v>20672</v>
          </cell>
          <cell r="AE88">
            <v>18096</v>
          </cell>
          <cell r="AF88">
            <v>12096</v>
          </cell>
          <cell r="AG88">
            <v>1847</v>
          </cell>
          <cell r="AH88">
            <v>2407</v>
          </cell>
          <cell r="AI88">
            <v>27570</v>
          </cell>
          <cell r="AJ88">
            <v>1157916</v>
          </cell>
          <cell r="AK88">
            <v>738378</v>
          </cell>
          <cell r="AL88">
            <v>0</v>
          </cell>
          <cell r="AM88">
            <v>463583</v>
          </cell>
          <cell r="AN88">
            <v>49388154</v>
          </cell>
          <cell r="BO88">
            <v>53044</v>
          </cell>
          <cell r="BP88">
            <v>657698</v>
          </cell>
          <cell r="CF88">
            <v>1975973</v>
          </cell>
          <cell r="CH88">
            <v>0</v>
          </cell>
          <cell r="CI88">
            <v>0</v>
          </cell>
          <cell r="CJ88">
            <v>0</v>
          </cell>
          <cell r="CK88">
            <v>0</v>
          </cell>
          <cell r="CL88">
            <v>0</v>
          </cell>
          <cell r="CN88">
            <v>3968584</v>
          </cell>
          <cell r="CO88">
            <v>105431607</v>
          </cell>
        </row>
        <row r="89">
          <cell r="A89">
            <v>810</v>
          </cell>
          <cell r="B89">
            <v>51736081</v>
          </cell>
          <cell r="C89">
            <v>1504827</v>
          </cell>
          <cell r="D89">
            <v>5623107</v>
          </cell>
          <cell r="E89">
            <v>2977124</v>
          </cell>
          <cell r="F89">
            <v>0</v>
          </cell>
          <cell r="G89">
            <v>0</v>
          </cell>
          <cell r="H89">
            <v>102363</v>
          </cell>
          <cell r="I89">
            <v>1129207</v>
          </cell>
          <cell r="J89">
            <v>750909</v>
          </cell>
          <cell r="K89">
            <v>0</v>
          </cell>
          <cell r="L89">
            <v>0</v>
          </cell>
          <cell r="M89">
            <v>330365</v>
          </cell>
          <cell r="N89">
            <v>0</v>
          </cell>
          <cell r="O89">
            <v>1659884</v>
          </cell>
          <cell r="P89">
            <v>18256</v>
          </cell>
          <cell r="Q89">
            <v>52755</v>
          </cell>
          <cell r="U89">
            <v>30651</v>
          </cell>
          <cell r="X89">
            <v>0</v>
          </cell>
          <cell r="Y89">
            <v>0</v>
          </cell>
          <cell r="Z89">
            <v>0</v>
          </cell>
          <cell r="AA89">
            <v>29598</v>
          </cell>
          <cell r="AC89">
            <v>145633</v>
          </cell>
          <cell r="AD89">
            <v>34145</v>
          </cell>
          <cell r="AE89">
            <v>28653</v>
          </cell>
          <cell r="AF89">
            <v>4588</v>
          </cell>
          <cell r="AG89">
            <v>2159</v>
          </cell>
          <cell r="AH89">
            <v>17527</v>
          </cell>
          <cell r="AI89">
            <v>431788</v>
          </cell>
          <cell r="AJ89">
            <v>1438672</v>
          </cell>
          <cell r="AK89">
            <v>246971</v>
          </cell>
          <cell r="AL89">
            <v>0</v>
          </cell>
          <cell r="AM89">
            <v>0</v>
          </cell>
          <cell r="AN89">
            <v>68295263</v>
          </cell>
          <cell r="BO89">
            <v>80494</v>
          </cell>
          <cell r="BP89">
            <v>970129</v>
          </cell>
          <cell r="CF89">
            <v>1266857</v>
          </cell>
          <cell r="CH89">
            <v>0</v>
          </cell>
          <cell r="CI89">
            <v>0</v>
          </cell>
          <cell r="CJ89">
            <v>0</v>
          </cell>
          <cell r="CK89">
            <v>0</v>
          </cell>
          <cell r="CL89">
            <v>0</v>
          </cell>
          <cell r="CN89">
            <v>6370087</v>
          </cell>
          <cell r="CO89">
            <v>145278093</v>
          </cell>
        </row>
        <row r="90">
          <cell r="A90">
            <v>811</v>
          </cell>
          <cell r="B90">
            <v>71290930</v>
          </cell>
          <cell r="C90">
            <v>1954072</v>
          </cell>
          <cell r="D90">
            <v>4822701</v>
          </cell>
          <cell r="E90">
            <v>0</v>
          </cell>
          <cell r="F90">
            <v>0</v>
          </cell>
          <cell r="G90">
            <v>0</v>
          </cell>
          <cell r="H90">
            <v>0</v>
          </cell>
          <cell r="I90">
            <v>1019438</v>
          </cell>
          <cell r="J90">
            <v>361685</v>
          </cell>
          <cell r="K90">
            <v>0</v>
          </cell>
          <cell r="L90">
            <v>0</v>
          </cell>
          <cell r="M90">
            <v>218938</v>
          </cell>
          <cell r="N90">
            <v>0</v>
          </cell>
          <cell r="O90">
            <v>179808</v>
          </cell>
          <cell r="P90">
            <v>397435</v>
          </cell>
          <cell r="Q90">
            <v>117629</v>
          </cell>
          <cell r="U90">
            <v>0</v>
          </cell>
          <cell r="X90">
            <v>0</v>
          </cell>
          <cell r="Y90">
            <v>97459</v>
          </cell>
          <cell r="Z90">
            <v>0</v>
          </cell>
          <cell r="AA90">
            <v>0</v>
          </cell>
          <cell r="AC90">
            <v>256480</v>
          </cell>
          <cell r="AD90">
            <v>24706</v>
          </cell>
          <cell r="AE90">
            <v>54312</v>
          </cell>
          <cell r="AF90">
            <v>0</v>
          </cell>
          <cell r="AG90">
            <v>3792</v>
          </cell>
          <cell r="AH90">
            <v>222120</v>
          </cell>
          <cell r="AI90">
            <v>993042</v>
          </cell>
          <cell r="AJ90">
            <v>2554795</v>
          </cell>
          <cell r="AK90">
            <v>0</v>
          </cell>
          <cell r="AL90">
            <v>0</v>
          </cell>
          <cell r="AM90">
            <v>622901</v>
          </cell>
          <cell r="AN90">
            <v>85192243</v>
          </cell>
          <cell r="BO90">
            <v>39709</v>
          </cell>
          <cell r="BP90">
            <v>3585490</v>
          </cell>
          <cell r="CF90">
            <v>12150084</v>
          </cell>
          <cell r="CH90">
            <v>0</v>
          </cell>
          <cell r="CI90">
            <v>0</v>
          </cell>
          <cell r="CJ90">
            <v>0</v>
          </cell>
          <cell r="CK90">
            <v>0</v>
          </cell>
          <cell r="CL90">
            <v>0</v>
          </cell>
          <cell r="CN90">
            <v>9972000</v>
          </cell>
          <cell r="CO90">
            <v>196131769</v>
          </cell>
        </row>
        <row r="91">
          <cell r="A91">
            <v>812</v>
          </cell>
          <cell r="B91">
            <v>36998670</v>
          </cell>
          <cell r="C91">
            <v>1170603</v>
          </cell>
          <cell r="D91">
            <v>1690215</v>
          </cell>
          <cell r="E91">
            <v>414276</v>
          </cell>
          <cell r="F91">
            <v>202679</v>
          </cell>
          <cell r="G91">
            <v>0</v>
          </cell>
          <cell r="H91">
            <v>0</v>
          </cell>
          <cell r="I91">
            <v>720496</v>
          </cell>
          <cell r="J91">
            <v>477203</v>
          </cell>
          <cell r="K91">
            <v>0</v>
          </cell>
          <cell r="L91">
            <v>0</v>
          </cell>
          <cell r="M91">
            <v>79228</v>
          </cell>
          <cell r="N91">
            <v>0</v>
          </cell>
          <cell r="O91">
            <v>430562</v>
          </cell>
          <cell r="P91">
            <v>18533</v>
          </cell>
          <cell r="Q91">
            <v>100717</v>
          </cell>
          <cell r="U91">
            <v>29426</v>
          </cell>
          <cell r="X91">
            <v>0</v>
          </cell>
          <cell r="Y91">
            <v>179034</v>
          </cell>
          <cell r="Z91">
            <v>0</v>
          </cell>
          <cell r="AA91">
            <v>0</v>
          </cell>
          <cell r="AC91">
            <v>122009</v>
          </cell>
          <cell r="AD91">
            <v>115497</v>
          </cell>
          <cell r="AE91">
            <v>253613</v>
          </cell>
          <cell r="AF91">
            <v>69450</v>
          </cell>
          <cell r="AG91">
            <v>4944</v>
          </cell>
          <cell r="AH91">
            <v>82484</v>
          </cell>
          <cell r="AI91">
            <v>928965</v>
          </cell>
          <cell r="AJ91">
            <v>868377</v>
          </cell>
          <cell r="AK91">
            <v>185871</v>
          </cell>
          <cell r="AL91">
            <v>0</v>
          </cell>
          <cell r="AM91">
            <v>131875</v>
          </cell>
          <cell r="AN91">
            <v>45274727</v>
          </cell>
          <cell r="BO91">
            <v>248922</v>
          </cell>
          <cell r="BP91">
            <v>289342</v>
          </cell>
          <cell r="CF91">
            <v>1620722</v>
          </cell>
          <cell r="CH91">
            <v>0</v>
          </cell>
          <cell r="CI91">
            <v>0</v>
          </cell>
          <cell r="CJ91">
            <v>0</v>
          </cell>
          <cell r="CK91">
            <v>0</v>
          </cell>
          <cell r="CL91">
            <v>0</v>
          </cell>
          <cell r="CN91">
            <v>4307965</v>
          </cell>
          <cell r="CO91">
            <v>97016405</v>
          </cell>
        </row>
        <row r="92">
          <cell r="A92">
            <v>813</v>
          </cell>
          <cell r="B92">
            <v>32288485</v>
          </cell>
          <cell r="C92">
            <v>1315386</v>
          </cell>
          <cell r="D92">
            <v>1895017</v>
          </cell>
          <cell r="E92">
            <v>558266</v>
          </cell>
          <cell r="F92">
            <v>0</v>
          </cell>
          <cell r="G92">
            <v>0</v>
          </cell>
          <cell r="H92">
            <v>462077</v>
          </cell>
          <cell r="I92">
            <v>223354</v>
          </cell>
          <cell r="J92">
            <v>131822</v>
          </cell>
          <cell r="K92">
            <v>0</v>
          </cell>
          <cell r="L92">
            <v>73722</v>
          </cell>
          <cell r="M92">
            <v>338457</v>
          </cell>
          <cell r="N92">
            <v>1056021</v>
          </cell>
          <cell r="O92">
            <v>414861</v>
          </cell>
          <cell r="P92">
            <v>81432</v>
          </cell>
          <cell r="Q92">
            <v>186815</v>
          </cell>
          <cell r="U92">
            <v>9108</v>
          </cell>
          <cell r="X92">
            <v>0</v>
          </cell>
          <cell r="Y92">
            <v>0</v>
          </cell>
          <cell r="Z92">
            <v>0</v>
          </cell>
          <cell r="AA92">
            <v>8473</v>
          </cell>
          <cell r="AC92">
            <v>29707</v>
          </cell>
          <cell r="AD92">
            <v>28323</v>
          </cell>
          <cell r="AE92">
            <v>0</v>
          </cell>
          <cell r="AF92">
            <v>20643</v>
          </cell>
          <cell r="AG92">
            <v>1018</v>
          </cell>
          <cell r="AH92">
            <v>67914</v>
          </cell>
          <cell r="AI92">
            <v>293067</v>
          </cell>
          <cell r="AJ92">
            <v>1058644</v>
          </cell>
          <cell r="AK92">
            <v>27641</v>
          </cell>
          <cell r="AL92">
            <v>0</v>
          </cell>
          <cell r="AM92">
            <v>1171971</v>
          </cell>
          <cell r="AN92">
            <v>41742224</v>
          </cell>
          <cell r="BO92">
            <v>58952</v>
          </cell>
          <cell r="BP92">
            <v>1535277</v>
          </cell>
          <cell r="CF92">
            <v>908992</v>
          </cell>
          <cell r="CH92">
            <v>0</v>
          </cell>
          <cell r="CI92">
            <v>0</v>
          </cell>
          <cell r="CJ92">
            <v>0</v>
          </cell>
          <cell r="CK92">
            <v>188043</v>
          </cell>
          <cell r="CL92">
            <v>0</v>
          </cell>
          <cell r="CN92">
            <v>2881122</v>
          </cell>
          <cell r="CO92">
            <v>89056834</v>
          </cell>
        </row>
        <row r="93">
          <cell r="A93">
            <v>815</v>
          </cell>
          <cell r="B93">
            <v>130641632</v>
          </cell>
          <cell r="C93">
            <v>4524010</v>
          </cell>
          <cell r="D93">
            <v>4055264</v>
          </cell>
          <cell r="E93">
            <v>0</v>
          </cell>
          <cell r="F93">
            <v>0</v>
          </cell>
          <cell r="G93">
            <v>0</v>
          </cell>
          <cell r="H93">
            <v>143000</v>
          </cell>
          <cell r="I93">
            <v>2567569</v>
          </cell>
          <cell r="J93">
            <v>385987</v>
          </cell>
          <cell r="K93">
            <v>0</v>
          </cell>
          <cell r="L93">
            <v>82945</v>
          </cell>
          <cell r="M93">
            <v>7784</v>
          </cell>
          <cell r="N93">
            <v>0</v>
          </cell>
          <cell r="O93">
            <v>723272</v>
          </cell>
          <cell r="P93">
            <v>154979</v>
          </cell>
          <cell r="Q93">
            <v>1319014</v>
          </cell>
          <cell r="U93">
            <v>93093</v>
          </cell>
          <cell r="X93">
            <v>0</v>
          </cell>
          <cell r="Y93">
            <v>0</v>
          </cell>
          <cell r="Z93">
            <v>0</v>
          </cell>
          <cell r="AA93">
            <v>0</v>
          </cell>
          <cell r="AC93">
            <v>574319</v>
          </cell>
          <cell r="AD93">
            <v>61094</v>
          </cell>
          <cell r="AE93">
            <v>844516</v>
          </cell>
          <cell r="AF93">
            <v>0</v>
          </cell>
          <cell r="AG93">
            <v>14000</v>
          </cell>
          <cell r="AH93">
            <v>50289</v>
          </cell>
          <cell r="AI93">
            <v>210967</v>
          </cell>
          <cell r="AJ93">
            <v>0</v>
          </cell>
          <cell r="AK93">
            <v>0</v>
          </cell>
          <cell r="AL93">
            <v>0</v>
          </cell>
          <cell r="AM93">
            <v>7985068</v>
          </cell>
          <cell r="AN93">
            <v>154438802</v>
          </cell>
          <cell r="BO93">
            <v>80284</v>
          </cell>
          <cell r="BP93">
            <v>8470573</v>
          </cell>
          <cell r="CF93">
            <v>23797703</v>
          </cell>
          <cell r="CH93">
            <v>0</v>
          </cell>
          <cell r="CI93">
            <v>0</v>
          </cell>
          <cell r="CJ93">
            <v>0</v>
          </cell>
          <cell r="CK93">
            <v>0</v>
          </cell>
          <cell r="CL93">
            <v>0</v>
          </cell>
          <cell r="CN93">
            <v>15883000</v>
          </cell>
          <cell r="CO93">
            <v>357109164</v>
          </cell>
        </row>
        <row r="94">
          <cell r="A94">
            <v>816</v>
          </cell>
          <cell r="B94">
            <v>31377508</v>
          </cell>
          <cell r="C94">
            <v>1082842</v>
          </cell>
          <cell r="D94">
            <v>2967115</v>
          </cell>
          <cell r="E94">
            <v>0</v>
          </cell>
          <cell r="F94">
            <v>0</v>
          </cell>
          <cell r="G94">
            <v>0</v>
          </cell>
          <cell r="H94">
            <v>291923</v>
          </cell>
          <cell r="I94">
            <v>799443</v>
          </cell>
          <cell r="J94">
            <v>374209</v>
          </cell>
          <cell r="K94">
            <v>6127</v>
          </cell>
          <cell r="L94">
            <v>79014</v>
          </cell>
          <cell r="M94">
            <v>0</v>
          </cell>
          <cell r="N94">
            <v>0</v>
          </cell>
          <cell r="O94">
            <v>798117</v>
          </cell>
          <cell r="P94">
            <v>166877</v>
          </cell>
          <cell r="Q94">
            <v>131575</v>
          </cell>
          <cell r="U94">
            <v>25184</v>
          </cell>
          <cell r="X94">
            <v>0</v>
          </cell>
          <cell r="Y94">
            <v>37953</v>
          </cell>
          <cell r="Z94">
            <v>0</v>
          </cell>
          <cell r="AA94">
            <v>0</v>
          </cell>
          <cell r="AC94">
            <v>61341</v>
          </cell>
          <cell r="AD94">
            <v>13965</v>
          </cell>
          <cell r="AE94">
            <v>23363</v>
          </cell>
          <cell r="AF94">
            <v>0</v>
          </cell>
          <cell r="AG94">
            <v>8706</v>
          </cell>
          <cell r="AH94">
            <v>41818</v>
          </cell>
          <cell r="AI94">
            <v>684001</v>
          </cell>
          <cell r="AJ94">
            <v>1119280</v>
          </cell>
          <cell r="AK94">
            <v>0</v>
          </cell>
          <cell r="AL94">
            <v>0</v>
          </cell>
          <cell r="AM94">
            <v>164975</v>
          </cell>
          <cell r="AN94">
            <v>40255336</v>
          </cell>
          <cell r="BO94">
            <v>17141</v>
          </cell>
          <cell r="BP94">
            <v>1148153</v>
          </cell>
          <cell r="CF94">
            <v>4132030</v>
          </cell>
          <cell r="CH94">
            <v>126732</v>
          </cell>
          <cell r="CI94">
            <v>61568</v>
          </cell>
          <cell r="CJ94">
            <v>1266</v>
          </cell>
          <cell r="CK94">
            <v>0</v>
          </cell>
          <cell r="CL94">
            <v>0</v>
          </cell>
          <cell r="CN94">
            <v>5723119</v>
          </cell>
          <cell r="CO94">
            <v>91720681</v>
          </cell>
        </row>
        <row r="95">
          <cell r="A95">
            <v>820</v>
          </cell>
          <cell r="B95">
            <v>106723721</v>
          </cell>
          <cell r="C95">
            <v>5078971</v>
          </cell>
          <cell r="D95">
            <v>3015266</v>
          </cell>
          <cell r="E95">
            <v>234000</v>
          </cell>
          <cell r="F95">
            <v>1350452</v>
          </cell>
          <cell r="G95">
            <v>0</v>
          </cell>
          <cell r="H95">
            <v>304019</v>
          </cell>
          <cell r="I95">
            <v>1378384</v>
          </cell>
          <cell r="J95">
            <v>465684</v>
          </cell>
          <cell r="K95">
            <v>0</v>
          </cell>
          <cell r="L95">
            <v>131614</v>
          </cell>
          <cell r="M95">
            <v>183749</v>
          </cell>
          <cell r="N95">
            <v>28823</v>
          </cell>
          <cell r="O95">
            <v>1293060</v>
          </cell>
          <cell r="P95">
            <v>103900</v>
          </cell>
          <cell r="Q95">
            <v>2067646</v>
          </cell>
          <cell r="U95">
            <v>14697</v>
          </cell>
          <cell r="X95">
            <v>0</v>
          </cell>
          <cell r="Y95">
            <v>0</v>
          </cell>
          <cell r="Z95">
            <v>0</v>
          </cell>
          <cell r="AA95">
            <v>0</v>
          </cell>
          <cell r="AC95">
            <v>18645</v>
          </cell>
          <cell r="AD95">
            <v>0</v>
          </cell>
          <cell r="AE95">
            <v>66040</v>
          </cell>
          <cell r="AF95">
            <v>40336</v>
          </cell>
          <cell r="AG95">
            <v>5539</v>
          </cell>
          <cell r="AH95">
            <v>87468</v>
          </cell>
          <cell r="AI95">
            <v>439535</v>
          </cell>
          <cell r="AJ95">
            <v>3448539</v>
          </cell>
          <cell r="AK95">
            <v>0</v>
          </cell>
          <cell r="AL95">
            <v>0</v>
          </cell>
          <cell r="AM95">
            <v>1687362</v>
          </cell>
          <cell r="AN95">
            <v>128167450</v>
          </cell>
          <cell r="BO95">
            <v>17001</v>
          </cell>
          <cell r="BP95">
            <v>5268406</v>
          </cell>
          <cell r="CF95">
            <v>18470294</v>
          </cell>
          <cell r="CH95">
            <v>138923</v>
          </cell>
          <cell r="CI95">
            <v>423085</v>
          </cell>
          <cell r="CJ95">
            <v>0</v>
          </cell>
          <cell r="CK95">
            <v>0</v>
          </cell>
          <cell r="CL95">
            <v>0</v>
          </cell>
          <cell r="CN95">
            <v>5158627</v>
          </cell>
          <cell r="CO95">
            <v>285811236</v>
          </cell>
        </row>
        <row r="96">
          <cell r="A96">
            <v>821</v>
          </cell>
          <cell r="B96">
            <v>41651435</v>
          </cell>
          <cell r="C96">
            <v>1184078</v>
          </cell>
          <cell r="D96">
            <v>4623949</v>
          </cell>
          <cell r="E96">
            <v>1719889</v>
          </cell>
          <cell r="F96">
            <v>0</v>
          </cell>
          <cell r="G96">
            <v>0</v>
          </cell>
          <cell r="H96">
            <v>0</v>
          </cell>
          <cell r="I96">
            <v>134582</v>
          </cell>
          <cell r="J96">
            <v>134582</v>
          </cell>
          <cell r="K96">
            <v>0</v>
          </cell>
          <cell r="L96">
            <v>64833</v>
          </cell>
          <cell r="M96">
            <v>48447</v>
          </cell>
          <cell r="N96">
            <v>0</v>
          </cell>
          <cell r="O96">
            <v>780814</v>
          </cell>
          <cell r="P96">
            <v>124239</v>
          </cell>
          <cell r="Q96">
            <v>644010</v>
          </cell>
          <cell r="U96">
            <v>39122</v>
          </cell>
          <cell r="X96">
            <v>0</v>
          </cell>
          <cell r="Y96">
            <v>55185</v>
          </cell>
          <cell r="Z96">
            <v>0</v>
          </cell>
          <cell r="AA96">
            <v>0</v>
          </cell>
          <cell r="AC96">
            <v>126361</v>
          </cell>
          <cell r="AD96">
            <v>0</v>
          </cell>
          <cell r="AE96">
            <v>63542</v>
          </cell>
          <cell r="AF96">
            <v>923</v>
          </cell>
          <cell r="AG96">
            <v>472</v>
          </cell>
          <cell r="AH96">
            <v>75221</v>
          </cell>
          <cell r="AI96">
            <v>794600</v>
          </cell>
          <cell r="AJ96">
            <v>0</v>
          </cell>
          <cell r="AK96">
            <v>163547</v>
          </cell>
          <cell r="AL96">
            <v>0</v>
          </cell>
          <cell r="AM96">
            <v>134976</v>
          </cell>
          <cell r="AN96">
            <v>52564807</v>
          </cell>
          <cell r="BO96">
            <v>105946</v>
          </cell>
          <cell r="BP96">
            <v>516577</v>
          </cell>
          <cell r="CF96">
            <v>794000</v>
          </cell>
          <cell r="CH96">
            <v>0</v>
          </cell>
          <cell r="CI96">
            <v>0</v>
          </cell>
          <cell r="CJ96">
            <v>0</v>
          </cell>
          <cell r="CK96">
            <v>0</v>
          </cell>
          <cell r="CL96">
            <v>0</v>
          </cell>
          <cell r="CN96">
            <v>5729635</v>
          </cell>
          <cell r="CO96">
            <v>112275772</v>
          </cell>
        </row>
        <row r="97">
          <cell r="A97">
            <v>825</v>
          </cell>
          <cell r="B97">
            <v>103509572</v>
          </cell>
          <cell r="C97">
            <v>3438335</v>
          </cell>
          <cell r="D97">
            <v>6824052</v>
          </cell>
          <cell r="E97">
            <v>350000</v>
          </cell>
          <cell r="F97">
            <v>1400000</v>
          </cell>
          <cell r="G97">
            <v>0</v>
          </cell>
          <cell r="H97">
            <v>0</v>
          </cell>
          <cell r="I97">
            <v>1407880</v>
          </cell>
          <cell r="J97">
            <v>42500</v>
          </cell>
          <cell r="K97">
            <v>0</v>
          </cell>
          <cell r="L97">
            <v>72000</v>
          </cell>
          <cell r="M97">
            <v>125200</v>
          </cell>
          <cell r="N97">
            <v>0</v>
          </cell>
          <cell r="O97">
            <v>1116577</v>
          </cell>
          <cell r="P97">
            <v>80000</v>
          </cell>
          <cell r="Q97">
            <v>123000</v>
          </cell>
          <cell r="U97">
            <v>0</v>
          </cell>
          <cell r="X97">
            <v>0</v>
          </cell>
          <cell r="Y97">
            <v>0</v>
          </cell>
          <cell r="Z97">
            <v>0</v>
          </cell>
          <cell r="AA97">
            <v>0</v>
          </cell>
          <cell r="AC97">
            <v>909410</v>
          </cell>
          <cell r="AD97">
            <v>91100</v>
          </cell>
          <cell r="AE97">
            <v>156810</v>
          </cell>
          <cell r="AF97">
            <v>48290</v>
          </cell>
          <cell r="AG97">
            <v>17465</v>
          </cell>
          <cell r="AH97">
            <v>52770</v>
          </cell>
          <cell r="AI97">
            <v>1424240</v>
          </cell>
          <cell r="AJ97">
            <v>4245000</v>
          </cell>
          <cell r="AK97">
            <v>0</v>
          </cell>
          <cell r="AL97">
            <v>0</v>
          </cell>
          <cell r="AM97">
            <v>2159900</v>
          </cell>
          <cell r="AN97">
            <v>127594101</v>
          </cell>
          <cell r="BO97">
            <v>0</v>
          </cell>
          <cell r="BP97">
            <v>9082000</v>
          </cell>
          <cell r="CF97">
            <v>26834286</v>
          </cell>
          <cell r="CH97">
            <v>0</v>
          </cell>
          <cell r="CI97">
            <v>0</v>
          </cell>
          <cell r="CJ97">
            <v>0</v>
          </cell>
          <cell r="CK97">
            <v>0</v>
          </cell>
          <cell r="CL97">
            <v>0</v>
          </cell>
          <cell r="CN97">
            <v>9787000</v>
          </cell>
          <cell r="CO97">
            <v>300891488</v>
          </cell>
        </row>
        <row r="98">
          <cell r="A98">
            <v>826</v>
          </cell>
          <cell r="B98">
            <v>42868018</v>
          </cell>
          <cell r="C98">
            <v>1127218</v>
          </cell>
          <cell r="D98">
            <v>1783824</v>
          </cell>
          <cell r="E98">
            <v>522201</v>
          </cell>
          <cell r="F98">
            <v>195000</v>
          </cell>
          <cell r="G98">
            <v>0</v>
          </cell>
          <cell r="H98">
            <v>0</v>
          </cell>
          <cell r="I98">
            <v>30040</v>
          </cell>
          <cell r="J98">
            <v>12865</v>
          </cell>
          <cell r="K98">
            <v>12995</v>
          </cell>
          <cell r="L98">
            <v>0</v>
          </cell>
          <cell r="M98">
            <v>39396</v>
          </cell>
          <cell r="N98">
            <v>0</v>
          </cell>
          <cell r="O98">
            <v>598167</v>
          </cell>
          <cell r="P98">
            <v>568400</v>
          </cell>
          <cell r="Q98">
            <v>529618</v>
          </cell>
          <cell r="U98">
            <v>0</v>
          </cell>
          <cell r="X98">
            <v>0</v>
          </cell>
          <cell r="Y98">
            <v>0</v>
          </cell>
          <cell r="Z98">
            <v>0</v>
          </cell>
          <cell r="AA98">
            <v>0</v>
          </cell>
          <cell r="AC98">
            <v>114188</v>
          </cell>
          <cell r="AD98">
            <v>21702</v>
          </cell>
          <cell r="AE98">
            <v>0</v>
          </cell>
          <cell r="AF98">
            <v>71997</v>
          </cell>
          <cell r="AG98">
            <v>1798</v>
          </cell>
          <cell r="AH98">
            <v>0</v>
          </cell>
          <cell r="AI98">
            <v>1266681</v>
          </cell>
          <cell r="AJ98">
            <v>1415964</v>
          </cell>
          <cell r="AK98">
            <v>73785</v>
          </cell>
          <cell r="AL98">
            <v>0</v>
          </cell>
          <cell r="AM98">
            <v>253424</v>
          </cell>
          <cell r="AN98">
            <v>51507281</v>
          </cell>
          <cell r="BO98">
            <v>13671</v>
          </cell>
          <cell r="BP98">
            <v>848034</v>
          </cell>
          <cell r="CF98">
            <v>9367352</v>
          </cell>
          <cell r="CH98">
            <v>0</v>
          </cell>
          <cell r="CI98">
            <v>0</v>
          </cell>
          <cell r="CJ98">
            <v>0</v>
          </cell>
          <cell r="CK98">
            <v>0</v>
          </cell>
          <cell r="CL98">
            <v>0</v>
          </cell>
          <cell r="CN98">
            <v>10451718</v>
          </cell>
          <cell r="CO98">
            <v>123695337</v>
          </cell>
        </row>
        <row r="99">
          <cell r="A99">
            <v>830</v>
          </cell>
          <cell r="B99">
            <v>155354629</v>
          </cell>
          <cell r="C99">
            <v>4813969</v>
          </cell>
          <cell r="D99">
            <v>7973408</v>
          </cell>
          <cell r="E99">
            <v>1261259</v>
          </cell>
          <cell r="F99">
            <v>0</v>
          </cell>
          <cell r="G99">
            <v>0</v>
          </cell>
          <cell r="H99">
            <v>0</v>
          </cell>
          <cell r="I99">
            <v>426294</v>
          </cell>
          <cell r="J99">
            <v>171794</v>
          </cell>
          <cell r="K99">
            <v>9493</v>
          </cell>
          <cell r="L99">
            <v>0</v>
          </cell>
          <cell r="M99">
            <v>541741</v>
          </cell>
          <cell r="N99">
            <v>0</v>
          </cell>
          <cell r="O99">
            <v>1231429</v>
          </cell>
          <cell r="P99">
            <v>2038534</v>
          </cell>
          <cell r="Q99">
            <v>1835658</v>
          </cell>
          <cell r="U99">
            <v>37781</v>
          </cell>
          <cell r="X99">
            <v>0</v>
          </cell>
          <cell r="Y99">
            <v>853873</v>
          </cell>
          <cell r="Z99">
            <v>0</v>
          </cell>
          <cell r="AA99">
            <v>7595</v>
          </cell>
          <cell r="AC99">
            <v>178097</v>
          </cell>
          <cell r="AD99">
            <v>83128</v>
          </cell>
          <cell r="AE99">
            <v>73674</v>
          </cell>
          <cell r="AF99">
            <v>157387</v>
          </cell>
          <cell r="AG99">
            <v>0</v>
          </cell>
          <cell r="AH99">
            <v>359831</v>
          </cell>
          <cell r="AI99">
            <v>440001</v>
          </cell>
          <cell r="AJ99">
            <v>7105513</v>
          </cell>
          <cell r="AK99">
            <v>10391</v>
          </cell>
          <cell r="AL99">
            <v>0</v>
          </cell>
          <cell r="AM99">
            <v>4377258</v>
          </cell>
          <cell r="AN99">
            <v>189342737</v>
          </cell>
          <cell r="BO99">
            <v>65815</v>
          </cell>
          <cell r="BP99">
            <v>5010354</v>
          </cell>
          <cell r="CF99">
            <v>21276033</v>
          </cell>
          <cell r="CH99">
            <v>49145</v>
          </cell>
          <cell r="CI99">
            <v>0</v>
          </cell>
          <cell r="CJ99">
            <v>0</v>
          </cell>
          <cell r="CK99">
            <v>0</v>
          </cell>
          <cell r="CL99">
            <v>0</v>
          </cell>
          <cell r="CN99">
            <v>19388000</v>
          </cell>
          <cell r="CO99">
            <v>424474821</v>
          </cell>
        </row>
        <row r="100">
          <cell r="A100">
            <v>831</v>
          </cell>
          <cell r="B100">
            <v>49789761</v>
          </cell>
          <cell r="C100">
            <v>1341149</v>
          </cell>
          <cell r="D100">
            <v>4723609</v>
          </cell>
          <cell r="E100">
            <v>490899</v>
          </cell>
          <cell r="F100">
            <v>0</v>
          </cell>
          <cell r="G100">
            <v>0</v>
          </cell>
          <cell r="H100">
            <v>47000</v>
          </cell>
          <cell r="I100">
            <v>44245</v>
          </cell>
          <cell r="J100">
            <v>4022</v>
          </cell>
          <cell r="K100">
            <v>0</v>
          </cell>
          <cell r="L100">
            <v>22703</v>
          </cell>
          <cell r="M100">
            <v>134133</v>
          </cell>
          <cell r="N100">
            <v>0</v>
          </cell>
          <cell r="O100">
            <v>1929323</v>
          </cell>
          <cell r="P100">
            <v>53807</v>
          </cell>
          <cell r="Q100">
            <v>2523</v>
          </cell>
          <cell r="U100">
            <v>0</v>
          </cell>
          <cell r="X100">
            <v>0</v>
          </cell>
          <cell r="Y100">
            <v>469251</v>
          </cell>
          <cell r="Z100">
            <v>0</v>
          </cell>
          <cell r="AA100">
            <v>16107</v>
          </cell>
          <cell r="AC100">
            <v>26952</v>
          </cell>
          <cell r="AD100">
            <v>11464</v>
          </cell>
          <cell r="AE100">
            <v>13675</v>
          </cell>
          <cell r="AF100">
            <v>22787</v>
          </cell>
          <cell r="AG100">
            <v>1093</v>
          </cell>
          <cell r="AH100">
            <v>64678</v>
          </cell>
          <cell r="AI100">
            <v>330139</v>
          </cell>
          <cell r="AJ100">
            <v>411718</v>
          </cell>
          <cell r="AK100">
            <v>85679</v>
          </cell>
          <cell r="AL100">
            <v>0</v>
          </cell>
          <cell r="AM100">
            <v>87645</v>
          </cell>
          <cell r="AN100">
            <v>60124362</v>
          </cell>
          <cell r="BO100">
            <v>2355</v>
          </cell>
          <cell r="BP100">
            <v>558559</v>
          </cell>
          <cell r="CF100">
            <v>5595208</v>
          </cell>
          <cell r="CH100">
            <v>41775</v>
          </cell>
          <cell r="CI100">
            <v>3798</v>
          </cell>
          <cell r="CJ100">
            <v>0</v>
          </cell>
          <cell r="CK100">
            <v>0</v>
          </cell>
          <cell r="CL100">
            <v>0</v>
          </cell>
          <cell r="CN100">
            <v>3771874</v>
          </cell>
          <cell r="CO100">
            <v>130222293</v>
          </cell>
        </row>
        <row r="101">
          <cell r="A101">
            <v>835</v>
          </cell>
          <cell r="B101">
            <v>88499900</v>
          </cell>
          <cell r="C101">
            <v>3444900</v>
          </cell>
          <cell r="D101">
            <v>6360500</v>
          </cell>
          <cell r="E101">
            <v>0</v>
          </cell>
          <cell r="F101">
            <v>1037000</v>
          </cell>
          <cell r="G101">
            <v>0</v>
          </cell>
          <cell r="H101">
            <v>0</v>
          </cell>
          <cell r="I101">
            <v>1723560</v>
          </cell>
          <cell r="J101">
            <v>0</v>
          </cell>
          <cell r="K101">
            <v>24200</v>
          </cell>
          <cell r="L101">
            <v>5755</v>
          </cell>
          <cell r="M101">
            <v>0</v>
          </cell>
          <cell r="N101">
            <v>0</v>
          </cell>
          <cell r="O101">
            <v>2313126</v>
          </cell>
          <cell r="P101">
            <v>122326</v>
          </cell>
          <cell r="Q101">
            <v>23882</v>
          </cell>
          <cell r="U101">
            <v>4582</v>
          </cell>
          <cell r="X101">
            <v>48100</v>
          </cell>
          <cell r="Y101">
            <v>486700</v>
          </cell>
          <cell r="Z101">
            <v>0</v>
          </cell>
          <cell r="AA101">
            <v>440</v>
          </cell>
          <cell r="AC101">
            <v>163277</v>
          </cell>
          <cell r="AD101">
            <v>54697</v>
          </cell>
          <cell r="AE101">
            <v>119852</v>
          </cell>
          <cell r="AF101">
            <v>21853</v>
          </cell>
          <cell r="AG101">
            <v>27294</v>
          </cell>
          <cell r="AH101">
            <v>40900</v>
          </cell>
          <cell r="AI101">
            <v>1769047</v>
          </cell>
          <cell r="AJ101">
            <v>3383600</v>
          </cell>
          <cell r="AK101">
            <v>0</v>
          </cell>
          <cell r="AL101">
            <v>0</v>
          </cell>
          <cell r="AM101">
            <v>81661</v>
          </cell>
          <cell r="AN101">
            <v>109757152</v>
          </cell>
          <cell r="BO101">
            <v>216700</v>
          </cell>
          <cell r="BP101">
            <v>4546800</v>
          </cell>
          <cell r="CF101">
            <v>16375500</v>
          </cell>
          <cell r="CH101">
            <v>0</v>
          </cell>
          <cell r="CI101">
            <v>0</v>
          </cell>
          <cell r="CJ101">
            <v>0</v>
          </cell>
          <cell r="CK101">
            <v>0</v>
          </cell>
          <cell r="CL101">
            <v>0</v>
          </cell>
          <cell r="CN101">
            <v>21708005</v>
          </cell>
          <cell r="CO101">
            <v>262361309</v>
          </cell>
        </row>
        <row r="102">
          <cell r="A102">
            <v>836</v>
          </cell>
          <cell r="B102">
            <v>26838080</v>
          </cell>
          <cell r="C102">
            <v>789069</v>
          </cell>
          <cell r="D102">
            <v>963434</v>
          </cell>
          <cell r="E102">
            <v>0</v>
          </cell>
          <cell r="F102">
            <v>0</v>
          </cell>
          <cell r="G102">
            <v>0</v>
          </cell>
          <cell r="H102">
            <v>65000</v>
          </cell>
          <cell r="I102">
            <v>280476</v>
          </cell>
          <cell r="J102">
            <v>58667</v>
          </cell>
          <cell r="K102">
            <v>29334</v>
          </cell>
          <cell r="L102">
            <v>4389</v>
          </cell>
          <cell r="M102">
            <v>0</v>
          </cell>
          <cell r="N102">
            <v>0</v>
          </cell>
          <cell r="O102">
            <v>475668</v>
          </cell>
          <cell r="P102">
            <v>63828</v>
          </cell>
          <cell r="Q102">
            <v>68603</v>
          </cell>
          <cell r="U102">
            <v>5187</v>
          </cell>
          <cell r="X102">
            <v>0</v>
          </cell>
          <cell r="Y102">
            <v>36750</v>
          </cell>
          <cell r="Z102">
            <v>0</v>
          </cell>
          <cell r="AA102">
            <v>3150</v>
          </cell>
          <cell r="AC102">
            <v>60648</v>
          </cell>
          <cell r="AD102">
            <v>8221</v>
          </cell>
          <cell r="AE102">
            <v>21945</v>
          </cell>
          <cell r="AF102">
            <v>0</v>
          </cell>
          <cell r="AG102">
            <v>1286</v>
          </cell>
          <cell r="AH102">
            <v>3793</v>
          </cell>
          <cell r="AI102">
            <v>374892</v>
          </cell>
          <cell r="AJ102">
            <v>974268</v>
          </cell>
          <cell r="AK102">
            <v>0</v>
          </cell>
          <cell r="AL102">
            <v>0</v>
          </cell>
          <cell r="AM102">
            <v>23330</v>
          </cell>
          <cell r="AN102">
            <v>31150018</v>
          </cell>
          <cell r="BO102">
            <v>5478</v>
          </cell>
          <cell r="BP102">
            <v>546037</v>
          </cell>
          <cell r="CF102">
            <v>6306792</v>
          </cell>
          <cell r="CH102">
            <v>5000</v>
          </cell>
          <cell r="CI102">
            <v>0</v>
          </cell>
          <cell r="CJ102">
            <v>0</v>
          </cell>
          <cell r="CK102">
            <v>0</v>
          </cell>
          <cell r="CL102">
            <v>0</v>
          </cell>
          <cell r="CN102">
            <v>6593000</v>
          </cell>
          <cell r="CO102">
            <v>75756343</v>
          </cell>
        </row>
        <row r="103">
          <cell r="A103">
            <v>837</v>
          </cell>
          <cell r="B103">
            <v>29925718</v>
          </cell>
          <cell r="C103">
            <v>980118</v>
          </cell>
          <cell r="D103">
            <v>1196720</v>
          </cell>
          <cell r="E103">
            <v>0</v>
          </cell>
          <cell r="F103">
            <v>502500</v>
          </cell>
          <cell r="G103">
            <v>0</v>
          </cell>
          <cell r="H103">
            <v>0</v>
          </cell>
          <cell r="I103">
            <v>338816</v>
          </cell>
          <cell r="J103">
            <v>0</v>
          </cell>
          <cell r="K103">
            <v>552070</v>
          </cell>
          <cell r="L103">
            <v>76187</v>
          </cell>
          <cell r="M103">
            <v>0</v>
          </cell>
          <cell r="N103">
            <v>222979</v>
          </cell>
          <cell r="O103">
            <v>621281</v>
          </cell>
          <cell r="P103">
            <v>103464</v>
          </cell>
          <cell r="Q103">
            <v>60923</v>
          </cell>
          <cell r="U103">
            <v>17762</v>
          </cell>
          <cell r="X103">
            <v>22641</v>
          </cell>
          <cell r="Y103">
            <v>0</v>
          </cell>
          <cell r="Z103">
            <v>0</v>
          </cell>
          <cell r="AA103">
            <v>0</v>
          </cell>
          <cell r="AC103">
            <v>67943</v>
          </cell>
          <cell r="AD103">
            <v>0</v>
          </cell>
          <cell r="AE103">
            <v>39719</v>
          </cell>
          <cell r="AF103">
            <v>11584</v>
          </cell>
          <cell r="AG103">
            <v>3340</v>
          </cell>
          <cell r="AH103">
            <v>29024</v>
          </cell>
          <cell r="AI103">
            <v>708831</v>
          </cell>
          <cell r="AJ103">
            <v>940400</v>
          </cell>
          <cell r="AK103">
            <v>0</v>
          </cell>
          <cell r="AL103">
            <v>0</v>
          </cell>
          <cell r="AM103">
            <v>664043</v>
          </cell>
          <cell r="AN103">
            <v>37086063</v>
          </cell>
          <cell r="BO103">
            <v>88750</v>
          </cell>
          <cell r="BP103">
            <v>323438</v>
          </cell>
          <cell r="CF103">
            <v>4435496</v>
          </cell>
          <cell r="CH103">
            <v>30500</v>
          </cell>
          <cell r="CI103">
            <v>0</v>
          </cell>
          <cell r="CJ103">
            <v>108990</v>
          </cell>
          <cell r="CK103">
            <v>0</v>
          </cell>
          <cell r="CL103">
            <v>0</v>
          </cell>
          <cell r="CN103">
            <v>824533</v>
          </cell>
          <cell r="CO103">
            <v>79983833</v>
          </cell>
        </row>
        <row r="104">
          <cell r="A104">
            <v>840</v>
          </cell>
          <cell r="B104">
            <v>100640804</v>
          </cell>
          <cell r="C104">
            <v>3536808</v>
          </cell>
          <cell r="D104">
            <v>10249786</v>
          </cell>
          <cell r="E104">
            <v>708000</v>
          </cell>
          <cell r="F104">
            <v>0</v>
          </cell>
          <cell r="G104">
            <v>0</v>
          </cell>
          <cell r="H104">
            <v>0</v>
          </cell>
          <cell r="I104">
            <v>1261268</v>
          </cell>
          <cell r="J104">
            <v>667840</v>
          </cell>
          <cell r="K104">
            <v>51999</v>
          </cell>
          <cell r="L104">
            <v>119982</v>
          </cell>
          <cell r="M104">
            <v>0</v>
          </cell>
          <cell r="N104">
            <v>0</v>
          </cell>
          <cell r="O104">
            <v>521737</v>
          </cell>
          <cell r="P104">
            <v>495266</v>
          </cell>
          <cell r="Q104">
            <v>1382416</v>
          </cell>
          <cell r="U104">
            <v>0</v>
          </cell>
          <cell r="X104">
            <v>0</v>
          </cell>
          <cell r="Y104">
            <v>0</v>
          </cell>
          <cell r="Z104">
            <v>0</v>
          </cell>
          <cell r="AA104">
            <v>0</v>
          </cell>
          <cell r="AC104">
            <v>56662</v>
          </cell>
          <cell r="AD104">
            <v>0</v>
          </cell>
          <cell r="AE104">
            <v>5000</v>
          </cell>
          <cell r="AF104">
            <v>196311</v>
          </cell>
          <cell r="AG104">
            <v>13380</v>
          </cell>
          <cell r="AH104">
            <v>39343</v>
          </cell>
          <cell r="AI104">
            <v>1719153</v>
          </cell>
          <cell r="AJ104">
            <v>0</v>
          </cell>
          <cell r="AK104">
            <v>0</v>
          </cell>
          <cell r="AL104">
            <v>0</v>
          </cell>
          <cell r="AM104">
            <v>1700000</v>
          </cell>
          <cell r="AN104">
            <v>123365755</v>
          </cell>
          <cell r="BO104">
            <v>23639</v>
          </cell>
          <cell r="BP104">
            <v>5844439</v>
          </cell>
          <cell r="CF104">
            <v>13212778</v>
          </cell>
          <cell r="CH104">
            <v>0</v>
          </cell>
          <cell r="CI104">
            <v>0</v>
          </cell>
          <cell r="CJ104">
            <v>0</v>
          </cell>
          <cell r="CK104">
            <v>0</v>
          </cell>
          <cell r="CL104">
            <v>0</v>
          </cell>
          <cell r="CN104">
            <v>6839678</v>
          </cell>
          <cell r="CO104">
            <v>272652044</v>
          </cell>
        </row>
        <row r="105">
          <cell r="A105">
            <v>841</v>
          </cell>
          <cell r="B105">
            <v>19287992</v>
          </cell>
          <cell r="C105">
            <v>693743</v>
          </cell>
          <cell r="D105">
            <v>755490</v>
          </cell>
          <cell r="E105">
            <v>0</v>
          </cell>
          <cell r="F105">
            <v>0</v>
          </cell>
          <cell r="G105">
            <v>0</v>
          </cell>
          <cell r="H105">
            <v>150000</v>
          </cell>
          <cell r="I105">
            <v>238462</v>
          </cell>
          <cell r="J105">
            <v>39831</v>
          </cell>
          <cell r="K105">
            <v>11563</v>
          </cell>
          <cell r="L105">
            <v>33339</v>
          </cell>
          <cell r="M105">
            <v>73630</v>
          </cell>
          <cell r="N105">
            <v>0</v>
          </cell>
          <cell r="O105">
            <v>379356</v>
          </cell>
          <cell r="P105">
            <v>132673</v>
          </cell>
          <cell r="Q105">
            <v>97165</v>
          </cell>
          <cell r="U105">
            <v>644</v>
          </cell>
          <cell r="X105">
            <v>2144</v>
          </cell>
          <cell r="Y105">
            <v>31443</v>
          </cell>
          <cell r="Z105">
            <v>0</v>
          </cell>
          <cell r="AA105">
            <v>0</v>
          </cell>
          <cell r="AC105">
            <v>25235</v>
          </cell>
          <cell r="AD105">
            <v>10222</v>
          </cell>
          <cell r="AE105">
            <v>40000</v>
          </cell>
          <cell r="AF105">
            <v>10804</v>
          </cell>
          <cell r="AG105">
            <v>6577</v>
          </cell>
          <cell r="AH105">
            <v>6500</v>
          </cell>
          <cell r="AI105">
            <v>406849</v>
          </cell>
          <cell r="AJ105">
            <v>14374</v>
          </cell>
          <cell r="AK105">
            <v>0</v>
          </cell>
          <cell r="AL105">
            <v>0</v>
          </cell>
          <cell r="AM105">
            <v>81123</v>
          </cell>
          <cell r="AN105">
            <v>22529159</v>
          </cell>
          <cell r="BO105">
            <v>7656</v>
          </cell>
          <cell r="BP105">
            <v>660684</v>
          </cell>
          <cell r="CF105">
            <v>639439</v>
          </cell>
          <cell r="CH105">
            <v>82618</v>
          </cell>
          <cell r="CI105">
            <v>0</v>
          </cell>
          <cell r="CJ105">
            <v>0</v>
          </cell>
          <cell r="CK105">
            <v>0</v>
          </cell>
          <cell r="CL105">
            <v>0</v>
          </cell>
          <cell r="CN105">
            <v>1104418</v>
          </cell>
          <cell r="CO105">
            <v>47553133</v>
          </cell>
        </row>
        <row r="106">
          <cell r="A106">
            <v>845</v>
          </cell>
          <cell r="B106">
            <v>90149259</v>
          </cell>
          <cell r="C106">
            <v>2746175</v>
          </cell>
          <cell r="D106">
            <v>4734473</v>
          </cell>
          <cell r="E106">
            <v>0</v>
          </cell>
          <cell r="F106">
            <v>1123000</v>
          </cell>
          <cell r="G106">
            <v>0</v>
          </cell>
          <cell r="H106">
            <v>629274</v>
          </cell>
          <cell r="I106">
            <v>425903</v>
          </cell>
          <cell r="J106">
            <v>0</v>
          </cell>
          <cell r="K106">
            <v>175594</v>
          </cell>
          <cell r="L106">
            <v>914642</v>
          </cell>
          <cell r="M106">
            <v>187771</v>
          </cell>
          <cell r="N106">
            <v>0</v>
          </cell>
          <cell r="O106">
            <v>2500</v>
          </cell>
          <cell r="P106">
            <v>0</v>
          </cell>
          <cell r="Q106">
            <v>299644</v>
          </cell>
          <cell r="U106">
            <v>56926</v>
          </cell>
          <cell r="X106">
            <v>0</v>
          </cell>
          <cell r="Y106">
            <v>19200</v>
          </cell>
          <cell r="Z106">
            <v>0</v>
          </cell>
          <cell r="AA106">
            <v>105259</v>
          </cell>
          <cell r="AC106">
            <v>274916</v>
          </cell>
          <cell r="AD106">
            <v>50197</v>
          </cell>
          <cell r="AE106">
            <v>272471</v>
          </cell>
          <cell r="AF106">
            <v>32372</v>
          </cell>
          <cell r="AG106">
            <v>10837</v>
          </cell>
          <cell r="AH106">
            <v>64679</v>
          </cell>
          <cell r="AI106">
            <v>728777</v>
          </cell>
          <cell r="AJ106">
            <v>0</v>
          </cell>
          <cell r="AK106">
            <v>312000</v>
          </cell>
          <cell r="AL106">
            <v>0</v>
          </cell>
          <cell r="AM106">
            <v>1674053</v>
          </cell>
          <cell r="AN106">
            <v>104989922</v>
          </cell>
          <cell r="BO106">
            <v>0</v>
          </cell>
          <cell r="BP106">
            <v>1867644</v>
          </cell>
          <cell r="CF106">
            <v>8061000</v>
          </cell>
          <cell r="CH106">
            <v>0</v>
          </cell>
          <cell r="CI106">
            <v>0</v>
          </cell>
          <cell r="CJ106">
            <v>0</v>
          </cell>
          <cell r="CK106">
            <v>0</v>
          </cell>
          <cell r="CL106">
            <v>0</v>
          </cell>
          <cell r="CN106">
            <v>13935000</v>
          </cell>
          <cell r="CO106">
            <v>233843488</v>
          </cell>
        </row>
        <row r="107">
          <cell r="A107">
            <v>846</v>
          </cell>
          <cell r="B107">
            <v>39439538</v>
          </cell>
          <cell r="C107">
            <v>1050068</v>
          </cell>
          <cell r="D107">
            <v>2291240</v>
          </cell>
          <cell r="E107">
            <v>297903</v>
          </cell>
          <cell r="F107">
            <v>648176</v>
          </cell>
          <cell r="G107">
            <v>0</v>
          </cell>
          <cell r="H107">
            <v>0</v>
          </cell>
          <cell r="I107">
            <v>306860</v>
          </cell>
          <cell r="J107">
            <v>80</v>
          </cell>
          <cell r="K107">
            <v>301830</v>
          </cell>
          <cell r="L107">
            <v>0</v>
          </cell>
          <cell r="M107">
            <v>8730</v>
          </cell>
          <cell r="N107">
            <v>0</v>
          </cell>
          <cell r="O107">
            <v>0</v>
          </cell>
          <cell r="P107">
            <v>6760</v>
          </cell>
          <cell r="Q107">
            <v>127280</v>
          </cell>
          <cell r="U107">
            <v>-10890</v>
          </cell>
          <cell r="X107">
            <v>0</v>
          </cell>
          <cell r="Y107">
            <v>186000</v>
          </cell>
          <cell r="Z107">
            <v>0</v>
          </cell>
          <cell r="AA107">
            <v>0</v>
          </cell>
          <cell r="AC107">
            <v>151180</v>
          </cell>
          <cell r="AD107">
            <v>21850</v>
          </cell>
          <cell r="AE107">
            <v>246991</v>
          </cell>
          <cell r="AF107">
            <v>0</v>
          </cell>
          <cell r="AG107">
            <v>4531</v>
          </cell>
          <cell r="AH107">
            <v>244050</v>
          </cell>
          <cell r="AI107">
            <v>84770</v>
          </cell>
          <cell r="AJ107">
            <v>0</v>
          </cell>
          <cell r="AK107">
            <v>0</v>
          </cell>
          <cell r="AL107">
            <v>0</v>
          </cell>
          <cell r="AM107">
            <v>31414</v>
          </cell>
          <cell r="AN107">
            <v>45438361</v>
          </cell>
          <cell r="BO107">
            <v>107580</v>
          </cell>
          <cell r="BP107">
            <v>184950</v>
          </cell>
          <cell r="CF107">
            <v>3353459</v>
          </cell>
          <cell r="CH107">
            <v>0</v>
          </cell>
          <cell r="CI107">
            <v>0</v>
          </cell>
          <cell r="CJ107">
            <v>0</v>
          </cell>
          <cell r="CK107">
            <v>0</v>
          </cell>
          <cell r="CL107">
            <v>0</v>
          </cell>
          <cell r="CN107">
            <v>4302345</v>
          </cell>
          <cell r="CO107">
            <v>98825056</v>
          </cell>
        </row>
        <row r="108">
          <cell r="A108">
            <v>850</v>
          </cell>
          <cell r="B108">
            <v>221921000</v>
          </cell>
          <cell r="C108">
            <v>7091000</v>
          </cell>
          <cell r="D108">
            <v>12250000</v>
          </cell>
          <cell r="E108">
            <v>105000</v>
          </cell>
          <cell r="F108">
            <v>3816000</v>
          </cell>
          <cell r="G108">
            <v>0</v>
          </cell>
          <cell r="H108">
            <v>0</v>
          </cell>
          <cell r="I108">
            <v>2196000</v>
          </cell>
          <cell r="J108">
            <v>162000</v>
          </cell>
          <cell r="K108">
            <v>0</v>
          </cell>
          <cell r="L108">
            <v>76000</v>
          </cell>
          <cell r="M108">
            <v>593000</v>
          </cell>
          <cell r="N108">
            <v>0</v>
          </cell>
          <cell r="O108">
            <v>3852000</v>
          </cell>
          <cell r="P108">
            <v>186000</v>
          </cell>
          <cell r="Q108">
            <v>1802000</v>
          </cell>
          <cell r="U108">
            <v>0</v>
          </cell>
          <cell r="X108">
            <v>0</v>
          </cell>
          <cell r="Y108">
            <v>25000</v>
          </cell>
          <cell r="Z108">
            <v>0</v>
          </cell>
          <cell r="AA108">
            <v>0</v>
          </cell>
          <cell r="AC108">
            <v>234000</v>
          </cell>
          <cell r="AD108">
            <v>136000</v>
          </cell>
          <cell r="AE108">
            <v>0</v>
          </cell>
          <cell r="AF108">
            <v>0</v>
          </cell>
          <cell r="AG108">
            <v>11000</v>
          </cell>
          <cell r="AH108">
            <v>259000</v>
          </cell>
          <cell r="AI108">
            <v>2358000</v>
          </cell>
          <cell r="AJ108">
            <v>8878000</v>
          </cell>
          <cell r="AK108">
            <v>0</v>
          </cell>
          <cell r="AL108">
            <v>0</v>
          </cell>
          <cell r="AM108">
            <v>3824000</v>
          </cell>
          <cell r="AN108">
            <v>269775000</v>
          </cell>
          <cell r="BO108">
            <v>219000</v>
          </cell>
          <cell r="BP108">
            <v>6618000</v>
          </cell>
          <cell r="CF108">
            <v>6621000</v>
          </cell>
          <cell r="CH108">
            <v>65800</v>
          </cell>
          <cell r="CI108">
            <v>0</v>
          </cell>
          <cell r="CJ108">
            <v>0</v>
          </cell>
          <cell r="CK108">
            <v>0</v>
          </cell>
          <cell r="CL108">
            <v>0</v>
          </cell>
          <cell r="CN108">
            <v>18434000</v>
          </cell>
          <cell r="CO108">
            <v>571507800</v>
          </cell>
        </row>
        <row r="109">
          <cell r="A109">
            <v>851</v>
          </cell>
          <cell r="B109">
            <v>32530800</v>
          </cell>
          <cell r="C109">
            <v>1010313</v>
          </cell>
          <cell r="D109">
            <v>1661321</v>
          </cell>
          <cell r="E109">
            <v>426451</v>
          </cell>
          <cell r="F109">
            <v>488250</v>
          </cell>
          <cell r="G109">
            <v>0</v>
          </cell>
          <cell r="H109">
            <v>0</v>
          </cell>
          <cell r="I109">
            <v>181000</v>
          </cell>
          <cell r="J109">
            <v>0</v>
          </cell>
          <cell r="K109">
            <v>180392</v>
          </cell>
          <cell r="L109">
            <v>13946</v>
          </cell>
          <cell r="M109">
            <v>180800</v>
          </cell>
          <cell r="N109">
            <v>0</v>
          </cell>
          <cell r="O109">
            <v>1328888</v>
          </cell>
          <cell r="P109">
            <v>84875</v>
          </cell>
          <cell r="Q109">
            <v>96086</v>
          </cell>
          <cell r="U109">
            <v>1947</v>
          </cell>
          <cell r="X109">
            <v>0</v>
          </cell>
          <cell r="Y109">
            <v>0</v>
          </cell>
          <cell r="Z109">
            <v>0</v>
          </cell>
          <cell r="AA109">
            <v>0</v>
          </cell>
          <cell r="AC109">
            <v>9429</v>
          </cell>
          <cell r="AD109">
            <v>5300</v>
          </cell>
          <cell r="AE109">
            <v>4000</v>
          </cell>
          <cell r="AF109">
            <v>18143</v>
          </cell>
          <cell r="AG109">
            <v>582</v>
          </cell>
          <cell r="AH109">
            <v>162100</v>
          </cell>
          <cell r="AI109">
            <v>746284</v>
          </cell>
          <cell r="AJ109">
            <v>947022</v>
          </cell>
          <cell r="AK109">
            <v>0</v>
          </cell>
          <cell r="AL109">
            <v>0</v>
          </cell>
          <cell r="AM109">
            <v>504468</v>
          </cell>
          <cell r="AN109">
            <v>40582397</v>
          </cell>
          <cell r="BO109">
            <v>90740</v>
          </cell>
          <cell r="BP109">
            <v>145565</v>
          </cell>
          <cell r="CF109">
            <v>0</v>
          </cell>
          <cell r="CH109">
            <v>0</v>
          </cell>
          <cell r="CI109">
            <v>0</v>
          </cell>
          <cell r="CJ109">
            <v>0</v>
          </cell>
          <cell r="CK109">
            <v>0</v>
          </cell>
          <cell r="CL109">
            <v>0</v>
          </cell>
          <cell r="CN109">
            <v>3823400</v>
          </cell>
          <cell r="CO109">
            <v>85224499</v>
          </cell>
        </row>
        <row r="110">
          <cell r="A110">
            <v>852</v>
          </cell>
          <cell r="B110">
            <v>40358574</v>
          </cell>
          <cell r="C110">
            <v>1356645</v>
          </cell>
          <cell r="D110">
            <v>3724720</v>
          </cell>
          <cell r="E110">
            <v>0</v>
          </cell>
          <cell r="F110">
            <v>276333</v>
          </cell>
          <cell r="G110">
            <v>0</v>
          </cell>
          <cell r="H110">
            <v>0</v>
          </cell>
          <cell r="I110">
            <v>200500</v>
          </cell>
          <cell r="J110">
            <v>0</v>
          </cell>
          <cell r="K110">
            <v>0</v>
          </cell>
          <cell r="L110">
            <v>53000</v>
          </cell>
          <cell r="M110">
            <v>94083</v>
          </cell>
          <cell r="N110">
            <v>146650</v>
          </cell>
          <cell r="O110">
            <v>1780000</v>
          </cell>
          <cell r="P110">
            <v>779183</v>
          </cell>
          <cell r="Q110">
            <v>74300</v>
          </cell>
          <cell r="U110">
            <v>0</v>
          </cell>
          <cell r="X110">
            <v>0</v>
          </cell>
          <cell r="Y110">
            <v>52367</v>
          </cell>
          <cell r="Z110">
            <v>137000</v>
          </cell>
          <cell r="AA110">
            <v>0</v>
          </cell>
          <cell r="AC110">
            <v>62900</v>
          </cell>
          <cell r="AD110">
            <v>25200</v>
          </cell>
          <cell r="AE110">
            <v>119297</v>
          </cell>
          <cell r="AF110">
            <v>1500</v>
          </cell>
          <cell r="AG110">
            <v>250</v>
          </cell>
          <cell r="AH110">
            <v>64900</v>
          </cell>
          <cell r="AI110">
            <v>692140</v>
          </cell>
          <cell r="AJ110">
            <v>1075100</v>
          </cell>
          <cell r="AK110">
            <v>0</v>
          </cell>
          <cell r="AL110">
            <v>0</v>
          </cell>
          <cell r="AM110">
            <v>0</v>
          </cell>
          <cell r="AN110">
            <v>51074642</v>
          </cell>
          <cell r="BO110">
            <v>9967</v>
          </cell>
          <cell r="BP110">
            <v>87817</v>
          </cell>
          <cell r="CF110">
            <v>411100</v>
          </cell>
          <cell r="CH110">
            <v>0</v>
          </cell>
          <cell r="CI110">
            <v>0</v>
          </cell>
          <cell r="CJ110">
            <v>0</v>
          </cell>
          <cell r="CK110">
            <v>83930</v>
          </cell>
          <cell r="CL110">
            <v>0</v>
          </cell>
          <cell r="CN110">
            <v>502489</v>
          </cell>
          <cell r="CO110">
            <v>103244587</v>
          </cell>
        </row>
        <row r="111">
          <cell r="A111">
            <v>855</v>
          </cell>
          <cell r="B111">
            <v>139930689</v>
          </cell>
          <cell r="C111">
            <v>5243818</v>
          </cell>
          <cell r="D111">
            <v>5229771</v>
          </cell>
          <cell r="E111">
            <v>0</v>
          </cell>
          <cell r="F111">
            <v>1789184</v>
          </cell>
          <cell r="G111">
            <v>0</v>
          </cell>
          <cell r="H111">
            <v>0</v>
          </cell>
          <cell r="I111">
            <v>1762880</v>
          </cell>
          <cell r="J111">
            <v>0</v>
          </cell>
          <cell r="K111">
            <v>1019850</v>
          </cell>
          <cell r="L111">
            <v>0</v>
          </cell>
          <cell r="M111">
            <v>0</v>
          </cell>
          <cell r="N111">
            <v>0</v>
          </cell>
          <cell r="O111">
            <v>968378</v>
          </cell>
          <cell r="P111">
            <v>223058</v>
          </cell>
          <cell r="Q111">
            <v>10875</v>
          </cell>
          <cell r="U111">
            <v>15504</v>
          </cell>
          <cell r="X111">
            <v>0</v>
          </cell>
          <cell r="Y111">
            <v>381305</v>
          </cell>
          <cell r="Z111">
            <v>0</v>
          </cell>
          <cell r="AA111">
            <v>0</v>
          </cell>
          <cell r="AC111">
            <v>159925</v>
          </cell>
          <cell r="AD111">
            <v>9951</v>
          </cell>
          <cell r="AE111">
            <v>109424</v>
          </cell>
          <cell r="AF111">
            <v>0</v>
          </cell>
          <cell r="AG111">
            <v>3742</v>
          </cell>
          <cell r="AH111">
            <v>410207</v>
          </cell>
          <cell r="AI111">
            <v>1013203</v>
          </cell>
          <cell r="AJ111">
            <v>5320537</v>
          </cell>
          <cell r="AK111">
            <v>0</v>
          </cell>
          <cell r="AL111">
            <v>0</v>
          </cell>
          <cell r="AM111">
            <v>573273</v>
          </cell>
          <cell r="AN111">
            <v>164175574</v>
          </cell>
          <cell r="BO111">
            <v>0</v>
          </cell>
          <cell r="BP111">
            <v>7473076</v>
          </cell>
          <cell r="CF111">
            <v>27804710</v>
          </cell>
          <cell r="CH111">
            <v>535631</v>
          </cell>
          <cell r="CI111">
            <v>0</v>
          </cell>
          <cell r="CJ111">
            <v>0</v>
          </cell>
          <cell r="CK111">
            <v>0</v>
          </cell>
          <cell r="CL111">
            <v>0</v>
          </cell>
          <cell r="CN111">
            <v>19291000</v>
          </cell>
          <cell r="CO111">
            <v>383455565</v>
          </cell>
        </row>
        <row r="112">
          <cell r="A112">
            <v>856</v>
          </cell>
          <cell r="B112">
            <v>56245199</v>
          </cell>
          <cell r="C112">
            <v>1632903</v>
          </cell>
          <cell r="D112">
            <v>6588099</v>
          </cell>
          <cell r="E112">
            <v>2922707</v>
          </cell>
          <cell r="F112">
            <v>0</v>
          </cell>
          <cell r="G112">
            <v>0</v>
          </cell>
          <cell r="H112">
            <v>76488</v>
          </cell>
          <cell r="I112">
            <v>959154</v>
          </cell>
          <cell r="J112">
            <v>384600</v>
          </cell>
          <cell r="K112">
            <v>330703</v>
          </cell>
          <cell r="L112">
            <v>253511</v>
          </cell>
          <cell r="M112">
            <v>616797</v>
          </cell>
          <cell r="N112">
            <v>633241</v>
          </cell>
          <cell r="O112">
            <v>754772</v>
          </cell>
          <cell r="P112">
            <v>146321</v>
          </cell>
          <cell r="Q112">
            <v>414678</v>
          </cell>
          <cell r="U112">
            <v>24132</v>
          </cell>
          <cell r="X112">
            <v>0</v>
          </cell>
          <cell r="Y112">
            <v>133853</v>
          </cell>
          <cell r="Z112">
            <v>51094</v>
          </cell>
          <cell r="AA112">
            <v>18232</v>
          </cell>
          <cell r="AC112">
            <v>202884</v>
          </cell>
          <cell r="AD112">
            <v>0</v>
          </cell>
          <cell r="AE112">
            <v>342703</v>
          </cell>
          <cell r="AF112">
            <v>10864</v>
          </cell>
          <cell r="AG112">
            <v>9561</v>
          </cell>
          <cell r="AH112">
            <v>85513</v>
          </cell>
          <cell r="AI112">
            <v>927013</v>
          </cell>
          <cell r="AJ112">
            <v>1538873</v>
          </cell>
          <cell r="AK112">
            <v>219262</v>
          </cell>
          <cell r="AL112">
            <v>0</v>
          </cell>
          <cell r="AM112">
            <v>2740986</v>
          </cell>
          <cell r="AN112">
            <v>78264143</v>
          </cell>
          <cell r="BO112">
            <v>7419</v>
          </cell>
          <cell r="BP112">
            <v>1749936</v>
          </cell>
          <cell r="CF112">
            <v>3090773</v>
          </cell>
          <cell r="CH112">
            <v>69018</v>
          </cell>
          <cell r="CI112">
            <v>30734</v>
          </cell>
          <cell r="CJ112">
            <v>27564</v>
          </cell>
          <cell r="CK112">
            <v>0</v>
          </cell>
          <cell r="CL112">
            <v>0</v>
          </cell>
          <cell r="CN112">
            <v>6804180</v>
          </cell>
          <cell r="CO112">
            <v>168307910</v>
          </cell>
        </row>
        <row r="113">
          <cell r="A113">
            <v>857</v>
          </cell>
          <cell r="B113">
            <v>7427043</v>
          </cell>
          <cell r="C113">
            <v>289614</v>
          </cell>
          <cell r="D113">
            <v>560679</v>
          </cell>
          <cell r="E113">
            <v>0</v>
          </cell>
          <cell r="F113">
            <v>0</v>
          </cell>
          <cell r="G113">
            <v>0</v>
          </cell>
          <cell r="H113">
            <v>0</v>
          </cell>
          <cell r="I113">
            <v>14549</v>
          </cell>
          <cell r="J113">
            <v>5555</v>
          </cell>
          <cell r="K113">
            <v>0</v>
          </cell>
          <cell r="L113">
            <v>12460</v>
          </cell>
          <cell r="M113">
            <v>0</v>
          </cell>
          <cell r="N113">
            <v>0</v>
          </cell>
          <cell r="O113">
            <v>0</v>
          </cell>
          <cell r="P113">
            <v>0</v>
          </cell>
          <cell r="Q113">
            <v>2751</v>
          </cell>
          <cell r="U113">
            <v>0</v>
          </cell>
          <cell r="X113">
            <v>0</v>
          </cell>
          <cell r="Y113">
            <v>0</v>
          </cell>
          <cell r="Z113">
            <v>0</v>
          </cell>
          <cell r="AA113">
            <v>0</v>
          </cell>
          <cell r="AC113">
            <v>9390</v>
          </cell>
          <cell r="AD113">
            <v>0</v>
          </cell>
          <cell r="AE113">
            <v>0</v>
          </cell>
          <cell r="AF113">
            <v>0</v>
          </cell>
          <cell r="AG113">
            <v>1200</v>
          </cell>
          <cell r="AH113">
            <v>0</v>
          </cell>
          <cell r="AI113">
            <v>92510</v>
          </cell>
          <cell r="AJ113">
            <v>0</v>
          </cell>
          <cell r="AK113">
            <v>0</v>
          </cell>
          <cell r="AL113">
            <v>0</v>
          </cell>
          <cell r="AM113">
            <v>0</v>
          </cell>
          <cell r="AN113">
            <v>8415751</v>
          </cell>
          <cell r="BO113">
            <v>0</v>
          </cell>
          <cell r="BP113">
            <v>550476</v>
          </cell>
          <cell r="CF113">
            <v>0</v>
          </cell>
          <cell r="CH113">
            <v>0</v>
          </cell>
          <cell r="CI113">
            <v>0</v>
          </cell>
          <cell r="CJ113">
            <v>0</v>
          </cell>
          <cell r="CK113">
            <v>0</v>
          </cell>
          <cell r="CL113">
            <v>0</v>
          </cell>
          <cell r="CN113">
            <v>595473</v>
          </cell>
          <cell r="CO113">
            <v>17977451</v>
          </cell>
        </row>
        <row r="114">
          <cell r="A114">
            <v>860</v>
          </cell>
          <cell r="B114">
            <v>186271039</v>
          </cell>
          <cell r="C114">
            <v>6632660</v>
          </cell>
          <cell r="D114">
            <v>9357026</v>
          </cell>
          <cell r="E114">
            <v>0</v>
          </cell>
          <cell r="F114">
            <v>0</v>
          </cell>
          <cell r="G114">
            <v>0</v>
          </cell>
          <cell r="H114">
            <v>0</v>
          </cell>
          <cell r="I114">
            <v>1788701</v>
          </cell>
          <cell r="J114">
            <v>149144</v>
          </cell>
          <cell r="K114">
            <v>0</v>
          </cell>
          <cell r="L114">
            <v>555003</v>
          </cell>
          <cell r="M114">
            <v>312941</v>
          </cell>
          <cell r="N114">
            <v>3697140</v>
          </cell>
          <cell r="O114">
            <v>1993975</v>
          </cell>
          <cell r="P114">
            <v>496291</v>
          </cell>
          <cell r="Q114">
            <v>849510</v>
          </cell>
          <cell r="U114">
            <v>28387</v>
          </cell>
          <cell r="X114">
            <v>0</v>
          </cell>
          <cell r="Y114">
            <v>677435</v>
          </cell>
          <cell r="Z114">
            <v>124021</v>
          </cell>
          <cell r="AA114">
            <v>0</v>
          </cell>
          <cell r="AC114">
            <v>326170</v>
          </cell>
          <cell r="AD114">
            <v>67984</v>
          </cell>
          <cell r="AE114">
            <v>327600</v>
          </cell>
          <cell r="AF114">
            <v>75865</v>
          </cell>
          <cell r="AG114">
            <v>4872</v>
          </cell>
          <cell r="AH114">
            <v>462899</v>
          </cell>
          <cell r="AI114">
            <v>2812875</v>
          </cell>
          <cell r="AJ114">
            <v>8758609</v>
          </cell>
          <cell r="AK114">
            <v>0</v>
          </cell>
          <cell r="AL114">
            <v>0</v>
          </cell>
          <cell r="AM114">
            <v>2711927</v>
          </cell>
          <cell r="AN114">
            <v>228482074</v>
          </cell>
          <cell r="BO114">
            <v>90159</v>
          </cell>
          <cell r="BP114">
            <v>7029627</v>
          </cell>
          <cell r="CF114">
            <v>29629390</v>
          </cell>
          <cell r="CH114">
            <v>118612</v>
          </cell>
          <cell r="CI114">
            <v>9889</v>
          </cell>
          <cell r="CJ114">
            <v>0</v>
          </cell>
          <cell r="CK114">
            <v>473694</v>
          </cell>
          <cell r="CL114">
            <v>0</v>
          </cell>
          <cell r="CN114">
            <v>23211263</v>
          </cell>
          <cell r="CO114">
            <v>517526782</v>
          </cell>
        </row>
        <row r="115">
          <cell r="A115">
            <v>861</v>
          </cell>
          <cell r="B115">
            <v>47556429</v>
          </cell>
          <cell r="C115">
            <v>1616548</v>
          </cell>
          <cell r="D115">
            <v>4900381</v>
          </cell>
          <cell r="E115">
            <v>2230638</v>
          </cell>
          <cell r="F115">
            <v>0</v>
          </cell>
          <cell r="G115">
            <v>0</v>
          </cell>
          <cell r="H115">
            <v>0</v>
          </cell>
          <cell r="I115">
            <v>259611</v>
          </cell>
          <cell r="J115">
            <v>249187</v>
          </cell>
          <cell r="K115">
            <v>145476</v>
          </cell>
          <cell r="L115">
            <v>304965</v>
          </cell>
          <cell r="M115">
            <v>0</v>
          </cell>
          <cell r="N115">
            <v>0</v>
          </cell>
          <cell r="O115">
            <v>384317</v>
          </cell>
          <cell r="P115">
            <v>54455</v>
          </cell>
          <cell r="Q115">
            <v>105068</v>
          </cell>
          <cell r="U115">
            <v>26769</v>
          </cell>
          <cell r="X115">
            <v>0</v>
          </cell>
          <cell r="Y115">
            <v>82434</v>
          </cell>
          <cell r="Z115">
            <v>0</v>
          </cell>
          <cell r="AA115">
            <v>0</v>
          </cell>
          <cell r="AC115">
            <v>70172</v>
          </cell>
          <cell r="AD115">
            <v>44944</v>
          </cell>
          <cell r="AE115">
            <v>0</v>
          </cell>
          <cell r="AF115">
            <v>45520</v>
          </cell>
          <cell r="AG115">
            <v>1200</v>
          </cell>
          <cell r="AH115">
            <v>123297</v>
          </cell>
          <cell r="AI115">
            <v>858177</v>
          </cell>
          <cell r="AJ115">
            <v>0</v>
          </cell>
          <cell r="AK115">
            <v>433290</v>
          </cell>
          <cell r="AL115">
            <v>0</v>
          </cell>
          <cell r="AM115">
            <v>143305</v>
          </cell>
          <cell r="AN115">
            <v>59636183</v>
          </cell>
          <cell r="BO115">
            <v>2348</v>
          </cell>
          <cell r="BP115">
            <v>723611</v>
          </cell>
          <cell r="CF115">
            <v>1803473</v>
          </cell>
          <cell r="CH115">
            <v>0</v>
          </cell>
          <cell r="CI115">
            <v>0</v>
          </cell>
          <cell r="CJ115">
            <v>0</v>
          </cell>
          <cell r="CK115">
            <v>0</v>
          </cell>
          <cell r="CL115">
            <v>0</v>
          </cell>
          <cell r="CN115">
            <v>3665805</v>
          </cell>
          <cell r="CO115">
            <v>125467603</v>
          </cell>
        </row>
        <row r="116">
          <cell r="A116">
            <v>865</v>
          </cell>
          <cell r="B116">
            <v>86440000</v>
          </cell>
          <cell r="C116">
            <v>3202334</v>
          </cell>
          <cell r="D116">
            <v>3915034</v>
          </cell>
          <cell r="E116">
            <v>0</v>
          </cell>
          <cell r="F116">
            <v>0</v>
          </cell>
          <cell r="G116">
            <v>0</v>
          </cell>
          <cell r="H116">
            <v>0</v>
          </cell>
          <cell r="I116">
            <v>1187764</v>
          </cell>
          <cell r="J116">
            <v>279884</v>
          </cell>
          <cell r="K116">
            <v>188916</v>
          </cell>
          <cell r="L116">
            <v>513</v>
          </cell>
          <cell r="M116">
            <v>0</v>
          </cell>
          <cell r="N116">
            <v>1983</v>
          </cell>
          <cell r="O116">
            <v>1519246</v>
          </cell>
          <cell r="P116">
            <v>1223</v>
          </cell>
          <cell r="Q116">
            <v>331177</v>
          </cell>
          <cell r="U116">
            <v>18462</v>
          </cell>
          <cell r="X116">
            <v>4729</v>
          </cell>
          <cell r="Y116">
            <v>9852</v>
          </cell>
          <cell r="Z116">
            <v>0</v>
          </cell>
          <cell r="AA116">
            <v>0</v>
          </cell>
          <cell r="AC116">
            <v>72194</v>
          </cell>
          <cell r="AD116">
            <v>91153</v>
          </cell>
          <cell r="AE116">
            <v>172487</v>
          </cell>
          <cell r="AF116">
            <v>7776</v>
          </cell>
          <cell r="AG116">
            <v>339</v>
          </cell>
          <cell r="AH116">
            <v>139233</v>
          </cell>
          <cell r="AI116">
            <v>0</v>
          </cell>
          <cell r="AJ116">
            <v>1975020</v>
          </cell>
          <cell r="AK116">
            <v>0</v>
          </cell>
          <cell r="AL116">
            <v>0</v>
          </cell>
          <cell r="AM116">
            <v>167683</v>
          </cell>
          <cell r="AN116">
            <v>99727002</v>
          </cell>
          <cell r="BO116">
            <v>93599</v>
          </cell>
          <cell r="BP116">
            <v>6723883</v>
          </cell>
          <cell r="CF116">
            <v>13104032</v>
          </cell>
          <cell r="CH116">
            <v>101013</v>
          </cell>
          <cell r="CI116">
            <v>0</v>
          </cell>
          <cell r="CJ116">
            <v>0</v>
          </cell>
          <cell r="CK116">
            <v>0</v>
          </cell>
          <cell r="CL116">
            <v>0</v>
          </cell>
          <cell r="CN116">
            <v>6176000</v>
          </cell>
          <cell r="CO116">
            <v>225652531</v>
          </cell>
        </row>
        <row r="117">
          <cell r="A117">
            <v>866</v>
          </cell>
          <cell r="B117">
            <v>33215062</v>
          </cell>
          <cell r="C117">
            <v>1056000</v>
          </cell>
          <cell r="D117">
            <v>1949818</v>
          </cell>
          <cell r="E117">
            <v>400369</v>
          </cell>
          <cell r="F117">
            <v>0</v>
          </cell>
          <cell r="G117">
            <v>0</v>
          </cell>
          <cell r="H117">
            <v>250000</v>
          </cell>
          <cell r="I117">
            <v>82812</v>
          </cell>
          <cell r="J117">
            <v>266685</v>
          </cell>
          <cell r="K117">
            <v>326577</v>
          </cell>
          <cell r="L117">
            <v>11345</v>
          </cell>
          <cell r="M117">
            <v>0</v>
          </cell>
          <cell r="N117">
            <v>0</v>
          </cell>
          <cell r="O117">
            <v>466306</v>
          </cell>
          <cell r="P117">
            <v>0</v>
          </cell>
          <cell r="Q117">
            <v>486850</v>
          </cell>
          <cell r="U117">
            <v>12000</v>
          </cell>
          <cell r="X117">
            <v>0</v>
          </cell>
          <cell r="Y117">
            <v>0</v>
          </cell>
          <cell r="Z117">
            <v>0</v>
          </cell>
          <cell r="AA117">
            <v>0</v>
          </cell>
          <cell r="AC117">
            <v>81667</v>
          </cell>
          <cell r="AD117">
            <v>0</v>
          </cell>
          <cell r="AE117">
            <v>169421</v>
          </cell>
          <cell r="AF117">
            <v>30000</v>
          </cell>
          <cell r="AG117">
            <v>20516</v>
          </cell>
          <cell r="AH117">
            <v>118328</v>
          </cell>
          <cell r="AI117">
            <v>0</v>
          </cell>
          <cell r="AJ117">
            <v>0</v>
          </cell>
          <cell r="AK117">
            <v>0</v>
          </cell>
          <cell r="AL117">
            <v>0</v>
          </cell>
          <cell r="AM117">
            <v>1172832</v>
          </cell>
          <cell r="AN117">
            <v>40116588</v>
          </cell>
          <cell r="BO117">
            <v>0</v>
          </cell>
          <cell r="BP117">
            <v>542941</v>
          </cell>
          <cell r="CF117">
            <v>1435579</v>
          </cell>
          <cell r="CH117">
            <v>0</v>
          </cell>
          <cell r="CI117">
            <v>0</v>
          </cell>
          <cell r="CJ117">
            <v>0</v>
          </cell>
          <cell r="CK117">
            <v>0</v>
          </cell>
          <cell r="CL117">
            <v>0</v>
          </cell>
          <cell r="CN117">
            <v>4442566</v>
          </cell>
          <cell r="CO117">
            <v>86654262</v>
          </cell>
        </row>
        <row r="118">
          <cell r="A118">
            <v>867</v>
          </cell>
          <cell r="B118">
            <v>19587755</v>
          </cell>
          <cell r="C118">
            <v>596305</v>
          </cell>
          <cell r="D118">
            <v>919339</v>
          </cell>
          <cell r="E118">
            <v>0</v>
          </cell>
          <cell r="F118">
            <v>0</v>
          </cell>
          <cell r="G118">
            <v>0</v>
          </cell>
          <cell r="H118">
            <v>208000</v>
          </cell>
          <cell r="I118">
            <v>79565</v>
          </cell>
          <cell r="J118">
            <v>0</v>
          </cell>
          <cell r="K118">
            <v>37433</v>
          </cell>
          <cell r="L118">
            <v>2780</v>
          </cell>
          <cell r="M118">
            <v>203454</v>
          </cell>
          <cell r="N118">
            <v>0</v>
          </cell>
          <cell r="O118">
            <v>527241</v>
          </cell>
          <cell r="P118">
            <v>62451</v>
          </cell>
          <cell r="Q118">
            <v>108128</v>
          </cell>
          <cell r="U118">
            <v>0</v>
          </cell>
          <cell r="X118">
            <v>0</v>
          </cell>
          <cell r="Y118">
            <v>0</v>
          </cell>
          <cell r="Z118">
            <v>0</v>
          </cell>
          <cell r="AA118">
            <v>0</v>
          </cell>
          <cell r="AC118">
            <v>22391</v>
          </cell>
          <cell r="AD118">
            <v>4531</v>
          </cell>
          <cell r="AE118">
            <v>9966</v>
          </cell>
          <cell r="AF118">
            <v>27922</v>
          </cell>
          <cell r="AG118">
            <v>3307</v>
          </cell>
          <cell r="AH118">
            <v>57400</v>
          </cell>
          <cell r="AI118">
            <v>17500</v>
          </cell>
          <cell r="AJ118">
            <v>649000</v>
          </cell>
          <cell r="AK118">
            <v>0</v>
          </cell>
          <cell r="AL118">
            <v>104215</v>
          </cell>
          <cell r="AM118">
            <v>122239</v>
          </cell>
          <cell r="AN118">
            <v>23350922</v>
          </cell>
          <cell r="BO118">
            <v>0</v>
          </cell>
          <cell r="BP118">
            <v>650971</v>
          </cell>
          <cell r="CF118">
            <v>3323893</v>
          </cell>
          <cell r="CH118">
            <v>0</v>
          </cell>
          <cell r="CI118">
            <v>0</v>
          </cell>
          <cell r="CJ118">
            <v>0</v>
          </cell>
          <cell r="CK118">
            <v>0</v>
          </cell>
          <cell r="CL118">
            <v>0</v>
          </cell>
          <cell r="CN118">
            <v>4076247</v>
          </cell>
          <cell r="CO118">
            <v>54752955</v>
          </cell>
        </row>
        <row r="119">
          <cell r="A119">
            <v>868</v>
          </cell>
          <cell r="B119">
            <v>33914055</v>
          </cell>
          <cell r="C119">
            <v>1207492</v>
          </cell>
          <cell r="D119">
            <v>2460184</v>
          </cell>
          <cell r="E119">
            <v>0</v>
          </cell>
          <cell r="F119">
            <v>0</v>
          </cell>
          <cell r="G119">
            <v>0</v>
          </cell>
          <cell r="H119">
            <v>0</v>
          </cell>
          <cell r="I119">
            <v>205034</v>
          </cell>
          <cell r="J119">
            <v>0</v>
          </cell>
          <cell r="K119">
            <v>257056</v>
          </cell>
          <cell r="L119">
            <v>0</v>
          </cell>
          <cell r="M119">
            <v>227630</v>
          </cell>
          <cell r="N119">
            <v>0</v>
          </cell>
          <cell r="O119">
            <v>369411</v>
          </cell>
          <cell r="P119">
            <v>82258</v>
          </cell>
          <cell r="Q119">
            <v>65797</v>
          </cell>
          <cell r="U119">
            <v>0</v>
          </cell>
          <cell r="X119">
            <v>0</v>
          </cell>
          <cell r="Y119">
            <v>0</v>
          </cell>
          <cell r="Z119">
            <v>0</v>
          </cell>
          <cell r="AA119">
            <v>0</v>
          </cell>
          <cell r="AC119">
            <v>177300</v>
          </cell>
          <cell r="AD119">
            <v>78417</v>
          </cell>
          <cell r="AE119">
            <v>23340</v>
          </cell>
          <cell r="AF119">
            <v>41882</v>
          </cell>
          <cell r="AG119">
            <v>6405</v>
          </cell>
          <cell r="AH119">
            <v>70819</v>
          </cell>
          <cell r="AI119">
            <v>442993</v>
          </cell>
          <cell r="AJ119">
            <v>1288202</v>
          </cell>
          <cell r="AK119">
            <v>0</v>
          </cell>
          <cell r="AL119">
            <v>0</v>
          </cell>
          <cell r="AM119">
            <v>0</v>
          </cell>
          <cell r="AN119">
            <v>40918275</v>
          </cell>
          <cell r="BO119">
            <v>0</v>
          </cell>
          <cell r="BP119">
            <v>551681</v>
          </cell>
          <cell r="CF119">
            <v>7265759</v>
          </cell>
          <cell r="CH119">
            <v>0</v>
          </cell>
          <cell r="CI119">
            <v>0</v>
          </cell>
          <cell r="CJ119">
            <v>86033</v>
          </cell>
          <cell r="CK119">
            <v>0</v>
          </cell>
          <cell r="CL119">
            <v>0</v>
          </cell>
          <cell r="CN119">
            <v>3841775</v>
          </cell>
          <cell r="CO119">
            <v>93581798</v>
          </cell>
        </row>
        <row r="120">
          <cell r="A120">
            <v>869</v>
          </cell>
          <cell r="B120">
            <v>39388527</v>
          </cell>
          <cell r="C120">
            <v>1046613</v>
          </cell>
          <cell r="D120">
            <v>1961193</v>
          </cell>
          <cell r="E120">
            <v>0</v>
          </cell>
          <cell r="F120">
            <v>0</v>
          </cell>
          <cell r="G120">
            <v>0</v>
          </cell>
          <cell r="H120">
            <v>36117</v>
          </cell>
          <cell r="I120">
            <v>48434</v>
          </cell>
          <cell r="J120">
            <v>201068</v>
          </cell>
          <cell r="K120">
            <v>33384</v>
          </cell>
          <cell r="L120">
            <v>0</v>
          </cell>
          <cell r="M120">
            <v>90857</v>
          </cell>
          <cell r="N120">
            <v>0</v>
          </cell>
          <cell r="O120">
            <v>760942</v>
          </cell>
          <cell r="P120">
            <v>264445</v>
          </cell>
          <cell r="Q120">
            <v>134365</v>
          </cell>
          <cell r="U120">
            <v>6028</v>
          </cell>
          <cell r="X120">
            <v>0</v>
          </cell>
          <cell r="Y120">
            <v>36604</v>
          </cell>
          <cell r="Z120">
            <v>0</v>
          </cell>
          <cell r="AA120">
            <v>2728</v>
          </cell>
          <cell r="AC120">
            <v>110861</v>
          </cell>
          <cell r="AD120">
            <v>0</v>
          </cell>
          <cell r="AE120">
            <v>13963</v>
          </cell>
          <cell r="AF120">
            <v>97556</v>
          </cell>
          <cell r="AG120">
            <v>6464</v>
          </cell>
          <cell r="AH120">
            <v>78092</v>
          </cell>
          <cell r="AI120">
            <v>431815</v>
          </cell>
          <cell r="AJ120">
            <v>1670030</v>
          </cell>
          <cell r="AK120">
            <v>0</v>
          </cell>
          <cell r="AL120">
            <v>0</v>
          </cell>
          <cell r="AM120">
            <v>565892</v>
          </cell>
          <cell r="AN120">
            <v>46985978</v>
          </cell>
          <cell r="BO120">
            <v>60519</v>
          </cell>
          <cell r="BP120">
            <v>1041447</v>
          </cell>
          <cell r="CF120">
            <v>9056165</v>
          </cell>
          <cell r="CH120">
            <v>0</v>
          </cell>
          <cell r="CI120">
            <v>0</v>
          </cell>
          <cell r="CJ120">
            <v>0</v>
          </cell>
          <cell r="CK120">
            <v>0</v>
          </cell>
          <cell r="CL120">
            <v>0</v>
          </cell>
          <cell r="CN120">
            <v>4344707</v>
          </cell>
          <cell r="CO120">
            <v>108474794</v>
          </cell>
        </row>
        <row r="121">
          <cell r="A121">
            <v>870</v>
          </cell>
          <cell r="B121">
            <v>21294282</v>
          </cell>
          <cell r="C121">
            <v>673016</v>
          </cell>
          <cell r="D121">
            <v>2053206</v>
          </cell>
          <cell r="E121">
            <v>0</v>
          </cell>
          <cell r="F121">
            <v>0</v>
          </cell>
          <cell r="G121">
            <v>0</v>
          </cell>
          <cell r="H121">
            <v>0</v>
          </cell>
          <cell r="I121">
            <v>92983</v>
          </cell>
          <cell r="J121">
            <v>0</v>
          </cell>
          <cell r="K121">
            <v>11720</v>
          </cell>
          <cell r="L121">
            <v>28695</v>
          </cell>
          <cell r="M121">
            <v>758164</v>
          </cell>
          <cell r="N121">
            <v>0</v>
          </cell>
          <cell r="O121">
            <v>29789</v>
          </cell>
          <cell r="P121">
            <v>0</v>
          </cell>
          <cell r="Q121">
            <v>868337</v>
          </cell>
          <cell r="U121">
            <v>0</v>
          </cell>
          <cell r="X121">
            <v>0</v>
          </cell>
          <cell r="Y121">
            <v>0</v>
          </cell>
          <cell r="Z121">
            <v>0</v>
          </cell>
          <cell r="AA121">
            <v>18705</v>
          </cell>
          <cell r="AC121">
            <v>43406</v>
          </cell>
          <cell r="AD121">
            <v>6933</v>
          </cell>
          <cell r="AE121">
            <v>55950</v>
          </cell>
          <cell r="AF121">
            <v>18256</v>
          </cell>
          <cell r="AG121">
            <v>0</v>
          </cell>
          <cell r="AH121">
            <v>22516</v>
          </cell>
          <cell r="AI121">
            <v>59638</v>
          </cell>
          <cell r="AJ121">
            <v>726309</v>
          </cell>
          <cell r="AK121">
            <v>0</v>
          </cell>
          <cell r="AL121">
            <v>0</v>
          </cell>
          <cell r="AM121">
            <v>0</v>
          </cell>
          <cell r="AN121">
            <v>26761905</v>
          </cell>
          <cell r="BO121">
            <v>0</v>
          </cell>
          <cell r="BP121">
            <v>490673</v>
          </cell>
          <cell r="CF121">
            <v>4827176</v>
          </cell>
          <cell r="CH121">
            <v>0</v>
          </cell>
          <cell r="CI121">
            <v>0</v>
          </cell>
          <cell r="CJ121">
            <v>0</v>
          </cell>
          <cell r="CK121">
            <v>0</v>
          </cell>
          <cell r="CL121">
            <v>0</v>
          </cell>
          <cell r="CN121">
            <v>1537101</v>
          </cell>
          <cell r="CO121">
            <v>60378760</v>
          </cell>
        </row>
        <row r="122">
          <cell r="A122">
            <v>871</v>
          </cell>
          <cell r="B122">
            <v>30391472</v>
          </cell>
          <cell r="C122">
            <v>1059139</v>
          </cell>
          <cell r="D122">
            <v>2516760</v>
          </cell>
          <cell r="E122">
            <v>312000</v>
          </cell>
          <cell r="F122">
            <v>262133</v>
          </cell>
          <cell r="G122">
            <v>0</v>
          </cell>
          <cell r="H122">
            <v>0</v>
          </cell>
          <cell r="I122">
            <v>27433</v>
          </cell>
          <cell r="J122">
            <v>0</v>
          </cell>
          <cell r="K122">
            <v>50102</v>
          </cell>
          <cell r="L122">
            <v>10338</v>
          </cell>
          <cell r="M122">
            <v>0</v>
          </cell>
          <cell r="N122">
            <v>0</v>
          </cell>
          <cell r="O122">
            <v>525539</v>
          </cell>
          <cell r="P122">
            <v>89541</v>
          </cell>
          <cell r="Q122">
            <v>234539</v>
          </cell>
          <cell r="U122">
            <v>5905</v>
          </cell>
          <cell r="X122">
            <v>0</v>
          </cell>
          <cell r="Y122">
            <v>0</v>
          </cell>
          <cell r="Z122">
            <v>0</v>
          </cell>
          <cell r="AA122">
            <v>0</v>
          </cell>
          <cell r="AC122">
            <v>115149</v>
          </cell>
          <cell r="AD122">
            <v>12913</v>
          </cell>
          <cell r="AE122">
            <v>130252</v>
          </cell>
          <cell r="AF122">
            <v>1326</v>
          </cell>
          <cell r="AG122">
            <v>9640</v>
          </cell>
          <cell r="AH122">
            <v>0</v>
          </cell>
          <cell r="AI122">
            <v>0</v>
          </cell>
          <cell r="AJ122">
            <v>870510</v>
          </cell>
          <cell r="AK122">
            <v>0</v>
          </cell>
          <cell r="AL122">
            <v>0</v>
          </cell>
          <cell r="AM122">
            <v>388714</v>
          </cell>
          <cell r="AN122">
            <v>37013405</v>
          </cell>
          <cell r="BO122">
            <v>0</v>
          </cell>
          <cell r="BP122">
            <v>144790</v>
          </cell>
          <cell r="CF122">
            <v>5264314</v>
          </cell>
          <cell r="CH122">
            <v>0</v>
          </cell>
          <cell r="CI122">
            <v>0</v>
          </cell>
          <cell r="CJ122">
            <v>0</v>
          </cell>
          <cell r="CK122">
            <v>0</v>
          </cell>
          <cell r="CL122">
            <v>0</v>
          </cell>
          <cell r="CN122">
            <v>0</v>
          </cell>
          <cell r="CO122">
            <v>79435914</v>
          </cell>
        </row>
        <row r="123">
          <cell r="A123">
            <v>872</v>
          </cell>
          <cell r="B123">
            <v>33977877</v>
          </cell>
          <cell r="C123">
            <v>933480</v>
          </cell>
          <cell r="D123">
            <v>1387364</v>
          </cell>
          <cell r="E123">
            <v>0</v>
          </cell>
          <cell r="F123">
            <v>0</v>
          </cell>
          <cell r="G123">
            <v>0</v>
          </cell>
          <cell r="H123">
            <v>0</v>
          </cell>
          <cell r="I123">
            <v>182593</v>
          </cell>
          <cell r="J123">
            <v>190310</v>
          </cell>
          <cell r="K123">
            <v>0</v>
          </cell>
          <cell r="L123">
            <v>0</v>
          </cell>
          <cell r="M123">
            <v>305002</v>
          </cell>
          <cell r="N123">
            <v>0</v>
          </cell>
          <cell r="O123">
            <v>206397</v>
          </cell>
          <cell r="P123">
            <v>117141</v>
          </cell>
          <cell r="Q123">
            <v>317533</v>
          </cell>
          <cell r="U123">
            <v>0</v>
          </cell>
          <cell r="X123">
            <v>0</v>
          </cell>
          <cell r="Y123">
            <v>261327</v>
          </cell>
          <cell r="Z123">
            <v>0</v>
          </cell>
          <cell r="AA123">
            <v>0</v>
          </cell>
          <cell r="AC123">
            <v>40420</v>
          </cell>
          <cell r="AD123">
            <v>159030</v>
          </cell>
          <cell r="AE123">
            <v>259887</v>
          </cell>
          <cell r="AF123">
            <v>4955</v>
          </cell>
          <cell r="AG123">
            <v>2648</v>
          </cell>
          <cell r="AH123">
            <v>76903</v>
          </cell>
          <cell r="AI123">
            <v>717453</v>
          </cell>
          <cell r="AJ123">
            <v>856238</v>
          </cell>
          <cell r="AK123">
            <v>0</v>
          </cell>
          <cell r="AL123">
            <v>0</v>
          </cell>
          <cell r="AM123">
            <v>0</v>
          </cell>
          <cell r="AN123">
            <v>39996558</v>
          </cell>
          <cell r="BO123">
            <v>0</v>
          </cell>
          <cell r="BP123">
            <v>1181394</v>
          </cell>
          <cell r="CF123">
            <v>7648561</v>
          </cell>
          <cell r="CH123">
            <v>0</v>
          </cell>
          <cell r="CI123">
            <v>0</v>
          </cell>
          <cell r="CJ123">
            <v>0</v>
          </cell>
          <cell r="CK123">
            <v>0</v>
          </cell>
          <cell r="CL123">
            <v>0</v>
          </cell>
          <cell r="CN123">
            <v>4462224</v>
          </cell>
          <cell r="CO123">
            <v>93285295</v>
          </cell>
        </row>
        <row r="124">
          <cell r="A124">
            <v>873</v>
          </cell>
          <cell r="B124">
            <v>98128643</v>
          </cell>
          <cell r="C124">
            <v>3143021</v>
          </cell>
          <cell r="D124">
            <v>4351929</v>
          </cell>
          <cell r="E124">
            <v>0</v>
          </cell>
          <cell r="F124">
            <v>0</v>
          </cell>
          <cell r="G124">
            <v>1099984</v>
          </cell>
          <cell r="H124">
            <v>0</v>
          </cell>
          <cell r="I124">
            <v>393915</v>
          </cell>
          <cell r="J124">
            <v>63801</v>
          </cell>
          <cell r="K124">
            <v>0</v>
          </cell>
          <cell r="L124">
            <v>172902</v>
          </cell>
          <cell r="M124">
            <v>251484</v>
          </cell>
          <cell r="N124">
            <v>110917</v>
          </cell>
          <cell r="O124">
            <v>1763410</v>
          </cell>
          <cell r="P124">
            <v>891279</v>
          </cell>
          <cell r="Q124">
            <v>1318372</v>
          </cell>
          <cell r="U124">
            <v>17629</v>
          </cell>
          <cell r="X124">
            <v>0</v>
          </cell>
          <cell r="Y124">
            <v>0</v>
          </cell>
          <cell r="Z124">
            <v>0</v>
          </cell>
          <cell r="AA124">
            <v>0</v>
          </cell>
          <cell r="AC124">
            <v>111640</v>
          </cell>
          <cell r="AD124">
            <v>59001</v>
          </cell>
          <cell r="AE124">
            <v>365463</v>
          </cell>
          <cell r="AF124">
            <v>11249</v>
          </cell>
          <cell r="AG124">
            <v>2068</v>
          </cell>
          <cell r="AH124">
            <v>145733</v>
          </cell>
          <cell r="AI124">
            <v>908151</v>
          </cell>
          <cell r="AJ124">
            <v>0</v>
          </cell>
          <cell r="AK124">
            <v>0</v>
          </cell>
          <cell r="AL124">
            <v>0</v>
          </cell>
          <cell r="AM124">
            <v>865078</v>
          </cell>
          <cell r="AN124">
            <v>114175669</v>
          </cell>
          <cell r="BO124">
            <v>60500</v>
          </cell>
          <cell r="BP124">
            <v>5225253</v>
          </cell>
          <cell r="CF124">
            <v>11681150</v>
          </cell>
          <cell r="CH124">
            <v>0</v>
          </cell>
          <cell r="CI124">
            <v>0</v>
          </cell>
          <cell r="CJ124">
            <v>0</v>
          </cell>
          <cell r="CK124">
            <v>0</v>
          </cell>
          <cell r="CL124">
            <v>0</v>
          </cell>
          <cell r="CN124">
            <v>1740268</v>
          </cell>
          <cell r="CO124">
            <v>247058509</v>
          </cell>
        </row>
        <row r="125">
          <cell r="A125">
            <v>874</v>
          </cell>
          <cell r="B125">
            <v>42566676</v>
          </cell>
          <cell r="C125">
            <v>1312000</v>
          </cell>
          <cell r="D125">
            <v>3312399</v>
          </cell>
          <cell r="E125">
            <v>273151</v>
          </cell>
          <cell r="F125">
            <v>0</v>
          </cell>
          <cell r="G125">
            <v>0</v>
          </cell>
          <cell r="H125">
            <v>0</v>
          </cell>
          <cell r="I125">
            <v>469670</v>
          </cell>
          <cell r="J125">
            <v>169379</v>
          </cell>
          <cell r="K125">
            <v>43260</v>
          </cell>
          <cell r="L125">
            <v>306316</v>
          </cell>
          <cell r="M125">
            <v>0</v>
          </cell>
          <cell r="N125">
            <v>0</v>
          </cell>
          <cell r="O125">
            <v>319713</v>
          </cell>
          <cell r="P125">
            <v>389465</v>
          </cell>
          <cell r="Q125">
            <v>1262230</v>
          </cell>
          <cell r="U125">
            <v>0</v>
          </cell>
          <cell r="X125">
            <v>0</v>
          </cell>
          <cell r="Y125">
            <v>0</v>
          </cell>
          <cell r="Z125">
            <v>0</v>
          </cell>
          <cell r="AA125">
            <v>0</v>
          </cell>
          <cell r="AC125">
            <v>79494</v>
          </cell>
          <cell r="AD125">
            <v>20477</v>
          </cell>
          <cell r="AE125">
            <v>0</v>
          </cell>
          <cell r="AF125">
            <v>1212</v>
          </cell>
          <cell r="AG125">
            <v>0</v>
          </cell>
          <cell r="AH125">
            <v>42977</v>
          </cell>
          <cell r="AI125">
            <v>105357</v>
          </cell>
          <cell r="AJ125">
            <v>0</v>
          </cell>
          <cell r="AK125">
            <v>45453</v>
          </cell>
          <cell r="AL125">
            <v>0</v>
          </cell>
          <cell r="AM125">
            <v>694349</v>
          </cell>
          <cell r="AN125">
            <v>51413578</v>
          </cell>
          <cell r="BO125">
            <v>141309</v>
          </cell>
          <cell r="BP125">
            <v>536314</v>
          </cell>
          <cell r="CF125">
            <v>8097676</v>
          </cell>
          <cell r="CH125">
            <v>0</v>
          </cell>
          <cell r="CI125">
            <v>0</v>
          </cell>
          <cell r="CJ125">
            <v>0</v>
          </cell>
          <cell r="CK125">
            <v>0</v>
          </cell>
          <cell r="CL125">
            <v>0</v>
          </cell>
          <cell r="CN125">
            <v>487736</v>
          </cell>
          <cell r="CO125">
            <v>112090191</v>
          </cell>
        </row>
        <row r="126">
          <cell r="A126">
            <v>875</v>
          </cell>
          <cell r="B126">
            <v>144418791</v>
          </cell>
          <cell r="C126">
            <v>4446000</v>
          </cell>
          <cell r="D126">
            <v>3716698</v>
          </cell>
          <cell r="E126">
            <v>343655</v>
          </cell>
          <cell r="F126">
            <v>0</v>
          </cell>
          <cell r="G126">
            <v>0</v>
          </cell>
          <cell r="H126">
            <v>12990</v>
          </cell>
          <cell r="I126">
            <v>668730</v>
          </cell>
          <cell r="J126">
            <v>178069</v>
          </cell>
          <cell r="K126">
            <v>0</v>
          </cell>
          <cell r="L126">
            <v>113218</v>
          </cell>
          <cell r="M126">
            <v>44187</v>
          </cell>
          <cell r="N126">
            <v>13048</v>
          </cell>
          <cell r="O126">
            <v>0</v>
          </cell>
          <cell r="P126">
            <v>40610</v>
          </cell>
          <cell r="Q126">
            <v>426499</v>
          </cell>
          <cell r="U126">
            <v>9650</v>
          </cell>
          <cell r="X126">
            <v>3864210</v>
          </cell>
          <cell r="Y126">
            <v>844578</v>
          </cell>
          <cell r="Z126">
            <v>0</v>
          </cell>
          <cell r="AA126">
            <v>0</v>
          </cell>
          <cell r="AC126">
            <v>108670</v>
          </cell>
          <cell r="AD126">
            <v>75823</v>
          </cell>
          <cell r="AE126">
            <v>1365409</v>
          </cell>
          <cell r="AF126">
            <v>31785</v>
          </cell>
          <cell r="AG126">
            <v>2097</v>
          </cell>
          <cell r="AH126">
            <v>548948</v>
          </cell>
          <cell r="AI126">
            <v>527509</v>
          </cell>
          <cell r="AJ126">
            <v>5485130</v>
          </cell>
          <cell r="AK126">
            <v>0</v>
          </cell>
          <cell r="AL126">
            <v>0</v>
          </cell>
          <cell r="AM126">
            <v>986886</v>
          </cell>
          <cell r="AN126">
            <v>168273190</v>
          </cell>
          <cell r="BO126">
            <v>132590</v>
          </cell>
          <cell r="BP126">
            <v>6301843</v>
          </cell>
          <cell r="CF126">
            <v>23662279</v>
          </cell>
          <cell r="CH126">
            <v>180508</v>
          </cell>
          <cell r="CI126">
            <v>0</v>
          </cell>
          <cell r="CJ126">
            <v>0</v>
          </cell>
          <cell r="CK126">
            <v>0</v>
          </cell>
          <cell r="CL126">
            <v>733933</v>
          </cell>
          <cell r="CN126">
            <v>5352958</v>
          </cell>
          <cell r="CO126">
            <v>372910491</v>
          </cell>
        </row>
        <row r="127">
          <cell r="A127">
            <v>876</v>
          </cell>
          <cell r="B127">
            <v>27115575</v>
          </cell>
          <cell r="C127">
            <v>786556</v>
          </cell>
          <cell r="D127">
            <v>1622914</v>
          </cell>
          <cell r="E127">
            <v>1631219</v>
          </cell>
          <cell r="F127">
            <v>0</v>
          </cell>
          <cell r="G127">
            <v>0</v>
          </cell>
          <cell r="H127">
            <v>0</v>
          </cell>
          <cell r="I127">
            <v>95772</v>
          </cell>
          <cell r="J127">
            <v>238115</v>
          </cell>
          <cell r="K127">
            <v>5567</v>
          </cell>
          <cell r="L127">
            <v>54566</v>
          </cell>
          <cell r="M127">
            <v>82059</v>
          </cell>
          <cell r="N127">
            <v>3671</v>
          </cell>
          <cell r="O127">
            <v>518785</v>
          </cell>
          <cell r="P127">
            <v>7502</v>
          </cell>
          <cell r="Q127">
            <v>123887</v>
          </cell>
          <cell r="U127">
            <v>1636</v>
          </cell>
          <cell r="X127">
            <v>0</v>
          </cell>
          <cell r="Y127">
            <v>343540</v>
          </cell>
          <cell r="Z127">
            <v>0</v>
          </cell>
          <cell r="AA127">
            <v>0</v>
          </cell>
          <cell r="AC127">
            <v>43368</v>
          </cell>
          <cell r="AD127">
            <v>23100</v>
          </cell>
          <cell r="AE127">
            <v>0</v>
          </cell>
          <cell r="AF127">
            <v>25275</v>
          </cell>
          <cell r="AG127">
            <v>5996</v>
          </cell>
          <cell r="AH127">
            <v>73441</v>
          </cell>
          <cell r="AI127">
            <v>1391103</v>
          </cell>
          <cell r="AJ127">
            <v>889560</v>
          </cell>
          <cell r="AK127">
            <v>429360</v>
          </cell>
          <cell r="AL127">
            <v>0</v>
          </cell>
          <cell r="AM127">
            <v>162228</v>
          </cell>
          <cell r="AN127">
            <v>35674795</v>
          </cell>
          <cell r="BO127">
            <v>0</v>
          </cell>
          <cell r="BP127">
            <v>113770</v>
          </cell>
          <cell r="CF127">
            <v>990704</v>
          </cell>
          <cell r="CH127">
            <v>0</v>
          </cell>
          <cell r="CI127">
            <v>0</v>
          </cell>
          <cell r="CJ127">
            <v>0</v>
          </cell>
          <cell r="CK127">
            <v>0</v>
          </cell>
          <cell r="CL127">
            <v>0</v>
          </cell>
          <cell r="CN127">
            <v>267067</v>
          </cell>
          <cell r="CO127">
            <v>72721131</v>
          </cell>
        </row>
        <row r="128">
          <cell r="A128">
            <v>877</v>
          </cell>
          <cell r="B128">
            <v>44784943</v>
          </cell>
          <cell r="C128">
            <v>1249132</v>
          </cell>
          <cell r="D128">
            <v>1469925</v>
          </cell>
          <cell r="E128">
            <v>0</v>
          </cell>
          <cell r="F128">
            <v>0</v>
          </cell>
          <cell r="G128">
            <v>0</v>
          </cell>
          <cell r="H128">
            <v>0</v>
          </cell>
          <cell r="I128">
            <v>238462</v>
          </cell>
          <cell r="J128">
            <v>39078</v>
          </cell>
          <cell r="K128">
            <v>256257</v>
          </cell>
          <cell r="L128">
            <v>14474</v>
          </cell>
          <cell r="M128">
            <v>0</v>
          </cell>
          <cell r="N128">
            <v>0</v>
          </cell>
          <cell r="O128">
            <v>385099</v>
          </cell>
          <cell r="P128">
            <v>127769</v>
          </cell>
          <cell r="Q128">
            <v>43535</v>
          </cell>
          <cell r="U128">
            <v>9027</v>
          </cell>
          <cell r="X128">
            <v>0</v>
          </cell>
          <cell r="Y128">
            <v>2622</v>
          </cell>
          <cell r="Z128">
            <v>93600</v>
          </cell>
          <cell r="AA128">
            <v>6600</v>
          </cell>
          <cell r="AC128">
            <v>85762</v>
          </cell>
          <cell r="AD128">
            <v>17069</v>
          </cell>
          <cell r="AE128">
            <v>27217</v>
          </cell>
          <cell r="AF128">
            <v>10626</v>
          </cell>
          <cell r="AG128">
            <v>428</v>
          </cell>
          <cell r="AH128">
            <v>157068</v>
          </cell>
          <cell r="AI128">
            <v>187000</v>
          </cell>
          <cell r="AJ128">
            <v>1031880</v>
          </cell>
          <cell r="AK128">
            <v>0</v>
          </cell>
          <cell r="AL128">
            <v>0</v>
          </cell>
          <cell r="AM128">
            <v>1290747</v>
          </cell>
          <cell r="AN128">
            <v>51528320</v>
          </cell>
          <cell r="BO128">
            <v>0</v>
          </cell>
          <cell r="BP128">
            <v>643068</v>
          </cell>
          <cell r="CF128">
            <v>5345029</v>
          </cell>
          <cell r="CH128">
            <v>53820</v>
          </cell>
          <cell r="CI128">
            <v>0</v>
          </cell>
          <cell r="CJ128">
            <v>0</v>
          </cell>
          <cell r="CK128">
            <v>0</v>
          </cell>
          <cell r="CL128">
            <v>0</v>
          </cell>
          <cell r="CN128">
            <v>2569000</v>
          </cell>
          <cell r="CO128">
            <v>111667557</v>
          </cell>
        </row>
        <row r="129">
          <cell r="A129">
            <v>878</v>
          </cell>
          <cell r="B129">
            <v>128038000</v>
          </cell>
          <cell r="C129">
            <v>3837000</v>
          </cell>
          <cell r="D129">
            <v>2847000</v>
          </cell>
          <cell r="E129">
            <v>0</v>
          </cell>
          <cell r="F129">
            <v>0</v>
          </cell>
          <cell r="G129">
            <v>0</v>
          </cell>
          <cell r="H129">
            <v>0</v>
          </cell>
          <cell r="I129">
            <v>715000</v>
          </cell>
          <cell r="J129">
            <v>83000</v>
          </cell>
          <cell r="K129">
            <v>459000</v>
          </cell>
          <cell r="L129">
            <v>683000</v>
          </cell>
          <cell r="M129">
            <v>0</v>
          </cell>
          <cell r="N129">
            <v>0</v>
          </cell>
          <cell r="O129">
            <v>1378000</v>
          </cell>
          <cell r="P129">
            <v>0</v>
          </cell>
          <cell r="Q129">
            <v>1687000</v>
          </cell>
          <cell r="U129">
            <v>0</v>
          </cell>
          <cell r="X129">
            <v>0</v>
          </cell>
          <cell r="Y129">
            <v>0</v>
          </cell>
          <cell r="Z129">
            <v>0</v>
          </cell>
          <cell r="AA129">
            <v>157000</v>
          </cell>
          <cell r="AC129">
            <v>0</v>
          </cell>
          <cell r="AD129">
            <v>75000</v>
          </cell>
          <cell r="AE129">
            <v>189000</v>
          </cell>
          <cell r="AF129">
            <v>126000</v>
          </cell>
          <cell r="AG129">
            <v>4000</v>
          </cell>
          <cell r="AH129">
            <v>390000</v>
          </cell>
          <cell r="AI129">
            <v>2541000</v>
          </cell>
          <cell r="AJ129">
            <v>0</v>
          </cell>
          <cell r="AK129">
            <v>0</v>
          </cell>
          <cell r="AL129">
            <v>0</v>
          </cell>
          <cell r="AM129">
            <v>719000</v>
          </cell>
          <cell r="AN129">
            <v>143928000</v>
          </cell>
          <cell r="BO129">
            <v>183000</v>
          </cell>
          <cell r="BP129">
            <v>10419000</v>
          </cell>
          <cell r="CF129">
            <v>17964000</v>
          </cell>
          <cell r="CH129">
            <v>90000</v>
          </cell>
          <cell r="CI129">
            <v>0</v>
          </cell>
          <cell r="CJ129">
            <v>0</v>
          </cell>
          <cell r="CK129">
            <v>0</v>
          </cell>
          <cell r="CL129">
            <v>0</v>
          </cell>
          <cell r="CN129">
            <v>14120000</v>
          </cell>
          <cell r="CO129">
            <v>330632000</v>
          </cell>
        </row>
        <row r="130">
          <cell r="A130">
            <v>879</v>
          </cell>
          <cell r="B130">
            <v>60208484</v>
          </cell>
          <cell r="C130">
            <v>1760280</v>
          </cell>
          <cell r="D130">
            <v>4245759</v>
          </cell>
          <cell r="E130">
            <v>0</v>
          </cell>
          <cell r="F130">
            <v>523836</v>
          </cell>
          <cell r="G130">
            <v>0</v>
          </cell>
          <cell r="H130">
            <v>0</v>
          </cell>
          <cell r="I130">
            <v>628302</v>
          </cell>
          <cell r="J130">
            <v>0</v>
          </cell>
          <cell r="K130">
            <v>162225</v>
          </cell>
          <cell r="L130">
            <v>138852</v>
          </cell>
          <cell r="M130">
            <v>0</v>
          </cell>
          <cell r="N130">
            <v>0</v>
          </cell>
          <cell r="O130">
            <v>845259</v>
          </cell>
          <cell r="P130">
            <v>21979</v>
          </cell>
          <cell r="Q130">
            <v>183022</v>
          </cell>
          <cell r="U130">
            <v>24164</v>
          </cell>
          <cell r="X130">
            <v>0</v>
          </cell>
          <cell r="Y130">
            <v>0</v>
          </cell>
          <cell r="Z130">
            <v>0</v>
          </cell>
          <cell r="AA130">
            <v>0</v>
          </cell>
          <cell r="AC130">
            <v>195345</v>
          </cell>
          <cell r="AD130">
            <v>0</v>
          </cell>
          <cell r="AE130">
            <v>18080</v>
          </cell>
          <cell r="AF130">
            <v>9609</v>
          </cell>
          <cell r="AG130">
            <v>2650</v>
          </cell>
          <cell r="AH130">
            <v>233617</v>
          </cell>
          <cell r="AI130">
            <v>1475741</v>
          </cell>
          <cell r="AJ130">
            <v>2467380</v>
          </cell>
          <cell r="AK130">
            <v>449238</v>
          </cell>
          <cell r="AL130">
            <v>0</v>
          </cell>
          <cell r="AM130">
            <v>0</v>
          </cell>
          <cell r="AN130">
            <v>73593822</v>
          </cell>
          <cell r="BO130">
            <v>12840</v>
          </cell>
          <cell r="BP130">
            <v>1753156</v>
          </cell>
          <cell r="CF130">
            <v>13351810</v>
          </cell>
          <cell r="CH130">
            <v>0</v>
          </cell>
          <cell r="CI130">
            <v>0</v>
          </cell>
          <cell r="CJ130">
            <v>0</v>
          </cell>
          <cell r="CK130">
            <v>0</v>
          </cell>
          <cell r="CL130">
            <v>0</v>
          </cell>
          <cell r="CN130">
            <v>10215560</v>
          </cell>
          <cell r="CO130">
            <v>172521010</v>
          </cell>
        </row>
        <row r="131">
          <cell r="A131">
            <v>880</v>
          </cell>
          <cell r="B131">
            <v>29009223</v>
          </cell>
          <cell r="C131">
            <v>818676</v>
          </cell>
          <cell r="D131">
            <v>1558239</v>
          </cell>
          <cell r="E131">
            <v>0</v>
          </cell>
          <cell r="F131">
            <v>100618</v>
          </cell>
          <cell r="G131">
            <v>0</v>
          </cell>
          <cell r="H131">
            <v>0</v>
          </cell>
          <cell r="I131">
            <v>101634</v>
          </cell>
          <cell r="J131">
            <v>75304</v>
          </cell>
          <cell r="K131">
            <v>6106</v>
          </cell>
          <cell r="L131">
            <v>145500</v>
          </cell>
          <cell r="M131">
            <v>87938</v>
          </cell>
          <cell r="N131">
            <v>0</v>
          </cell>
          <cell r="O131">
            <v>827332</v>
          </cell>
          <cell r="P131">
            <v>89744</v>
          </cell>
          <cell r="Q131">
            <v>244479</v>
          </cell>
          <cell r="U131">
            <v>3775</v>
          </cell>
          <cell r="X131">
            <v>0</v>
          </cell>
          <cell r="Y131">
            <v>168058</v>
          </cell>
          <cell r="Z131">
            <v>0</v>
          </cell>
          <cell r="AA131">
            <v>0</v>
          </cell>
          <cell r="AC131">
            <v>72803</v>
          </cell>
          <cell r="AD131">
            <v>30248</v>
          </cell>
          <cell r="AE131">
            <v>166000</v>
          </cell>
          <cell r="AF131">
            <v>7078</v>
          </cell>
          <cell r="AG131">
            <v>5511</v>
          </cell>
          <cell r="AH131">
            <v>43869</v>
          </cell>
          <cell r="AI131">
            <v>842670</v>
          </cell>
          <cell r="AJ131">
            <v>1300908</v>
          </cell>
          <cell r="AK131">
            <v>0</v>
          </cell>
          <cell r="AL131">
            <v>0</v>
          </cell>
          <cell r="AM131">
            <v>245761</v>
          </cell>
          <cell r="AN131">
            <v>35951474</v>
          </cell>
          <cell r="BO131">
            <v>43622</v>
          </cell>
          <cell r="BP131">
            <v>871037</v>
          </cell>
          <cell r="CF131">
            <v>6450567</v>
          </cell>
          <cell r="CH131">
            <v>53612</v>
          </cell>
          <cell r="CI131">
            <v>40208</v>
          </cell>
          <cell r="CJ131">
            <v>3260</v>
          </cell>
          <cell r="CK131">
            <v>0</v>
          </cell>
          <cell r="CL131">
            <v>0</v>
          </cell>
          <cell r="CN131">
            <v>7572405</v>
          </cell>
          <cell r="CO131">
            <v>86937659</v>
          </cell>
        </row>
        <row r="132">
          <cell r="A132">
            <v>881</v>
          </cell>
          <cell r="B132">
            <v>292200887</v>
          </cell>
          <cell r="C132">
            <v>8246058</v>
          </cell>
          <cell r="D132">
            <v>16743819</v>
          </cell>
          <cell r="E132">
            <v>865604</v>
          </cell>
          <cell r="F132">
            <v>4407597</v>
          </cell>
          <cell r="G132">
            <v>0</v>
          </cell>
          <cell r="H132">
            <v>448268</v>
          </cell>
          <cell r="I132">
            <v>4156388</v>
          </cell>
          <cell r="J132">
            <v>0</v>
          </cell>
          <cell r="K132">
            <v>645706</v>
          </cell>
          <cell r="L132">
            <v>0</v>
          </cell>
          <cell r="M132">
            <v>0</v>
          </cell>
          <cell r="N132">
            <v>0</v>
          </cell>
          <cell r="O132">
            <v>1087998</v>
          </cell>
          <cell r="P132">
            <v>999745</v>
          </cell>
          <cell r="Q132">
            <v>4279192</v>
          </cell>
          <cell r="U132">
            <v>16364</v>
          </cell>
          <cell r="X132">
            <v>0</v>
          </cell>
          <cell r="Y132">
            <v>0</v>
          </cell>
          <cell r="Z132">
            <v>0</v>
          </cell>
          <cell r="AA132">
            <v>0</v>
          </cell>
          <cell r="AC132">
            <v>20241</v>
          </cell>
          <cell r="AD132">
            <v>173924</v>
          </cell>
          <cell r="AE132">
            <v>0</v>
          </cell>
          <cell r="AF132">
            <v>129326</v>
          </cell>
          <cell r="AG132">
            <v>9348</v>
          </cell>
          <cell r="AH132">
            <v>70300</v>
          </cell>
          <cell r="AI132">
            <v>5047134</v>
          </cell>
          <cell r="AJ132">
            <v>6115096</v>
          </cell>
          <cell r="AK132">
            <v>0</v>
          </cell>
          <cell r="AL132">
            <v>0</v>
          </cell>
          <cell r="AM132">
            <v>470232</v>
          </cell>
          <cell r="AN132">
            <v>346133227</v>
          </cell>
          <cell r="BO132">
            <v>36059</v>
          </cell>
          <cell r="BP132">
            <v>9989737</v>
          </cell>
          <cell r="CF132">
            <v>37483489</v>
          </cell>
          <cell r="CH132">
            <v>644577</v>
          </cell>
          <cell r="CI132">
            <v>0</v>
          </cell>
          <cell r="CJ132">
            <v>0</v>
          </cell>
          <cell r="CK132">
            <v>0</v>
          </cell>
          <cell r="CL132">
            <v>0</v>
          </cell>
          <cell r="CN132">
            <v>31531547</v>
          </cell>
          <cell r="CO132">
            <v>771951863</v>
          </cell>
        </row>
        <row r="133">
          <cell r="A133">
            <v>882</v>
          </cell>
          <cell r="B133">
            <v>41163719</v>
          </cell>
          <cell r="C133">
            <v>1203388</v>
          </cell>
          <cell r="D133">
            <v>1146292</v>
          </cell>
          <cell r="E133">
            <v>0</v>
          </cell>
          <cell r="F133">
            <v>904253</v>
          </cell>
          <cell r="G133">
            <v>0</v>
          </cell>
          <cell r="H133">
            <v>0</v>
          </cell>
          <cell r="I133">
            <v>683981</v>
          </cell>
          <cell r="J133">
            <v>0</v>
          </cell>
          <cell r="K133">
            <v>0</v>
          </cell>
          <cell r="L133">
            <v>48797</v>
          </cell>
          <cell r="M133">
            <v>0</v>
          </cell>
          <cell r="N133">
            <v>0</v>
          </cell>
          <cell r="O133">
            <v>380218</v>
          </cell>
          <cell r="P133">
            <v>59401</v>
          </cell>
          <cell r="Q133">
            <v>106406</v>
          </cell>
          <cell r="U133">
            <v>0</v>
          </cell>
          <cell r="X133">
            <v>0</v>
          </cell>
          <cell r="Y133">
            <v>0</v>
          </cell>
          <cell r="Z133">
            <v>0</v>
          </cell>
          <cell r="AA133">
            <v>0</v>
          </cell>
          <cell r="AC133">
            <v>94267</v>
          </cell>
          <cell r="AD133">
            <v>0</v>
          </cell>
          <cell r="AE133">
            <v>0</v>
          </cell>
          <cell r="AF133">
            <v>0</v>
          </cell>
          <cell r="AG133">
            <v>809</v>
          </cell>
          <cell r="AH133">
            <v>28608</v>
          </cell>
          <cell r="AI133">
            <v>1212989</v>
          </cell>
          <cell r="AJ133">
            <v>1170000</v>
          </cell>
          <cell r="AK133">
            <v>140868</v>
          </cell>
          <cell r="AL133">
            <v>0</v>
          </cell>
          <cell r="AM133">
            <v>839150</v>
          </cell>
          <cell r="AN133">
            <v>49183146</v>
          </cell>
          <cell r="BO133">
            <v>95257</v>
          </cell>
          <cell r="BP133">
            <v>195480</v>
          </cell>
          <cell r="CF133">
            <v>7459264</v>
          </cell>
          <cell r="CH133">
            <v>6445</v>
          </cell>
          <cell r="CI133">
            <v>0</v>
          </cell>
          <cell r="CJ133">
            <v>0</v>
          </cell>
          <cell r="CK133">
            <v>0</v>
          </cell>
          <cell r="CL133">
            <v>0</v>
          </cell>
          <cell r="CN133">
            <v>4916484</v>
          </cell>
          <cell r="CO133">
            <v>111039222</v>
          </cell>
        </row>
        <row r="134">
          <cell r="A134">
            <v>883</v>
          </cell>
          <cell r="B134">
            <v>28445785</v>
          </cell>
          <cell r="C134">
            <v>994527</v>
          </cell>
          <cell r="D134">
            <v>2241729</v>
          </cell>
          <cell r="E134">
            <v>0</v>
          </cell>
          <cell r="F134">
            <v>690702</v>
          </cell>
          <cell r="G134">
            <v>0</v>
          </cell>
          <cell r="H134">
            <v>0</v>
          </cell>
          <cell r="I134">
            <v>148585</v>
          </cell>
          <cell r="J134">
            <v>0</v>
          </cell>
          <cell r="K134">
            <v>26678</v>
          </cell>
          <cell r="L134">
            <v>0</v>
          </cell>
          <cell r="M134">
            <v>411836</v>
          </cell>
          <cell r="N134">
            <v>0</v>
          </cell>
          <cell r="O134">
            <v>1059007</v>
          </cell>
          <cell r="P134">
            <v>0</v>
          </cell>
          <cell r="Q134">
            <v>203995</v>
          </cell>
          <cell r="U134">
            <v>16210</v>
          </cell>
          <cell r="X134">
            <v>0</v>
          </cell>
          <cell r="Y134">
            <v>0</v>
          </cell>
          <cell r="Z134">
            <v>0</v>
          </cell>
          <cell r="AA134">
            <v>0</v>
          </cell>
          <cell r="AC134">
            <v>72359</v>
          </cell>
          <cell r="AD134">
            <v>28507</v>
          </cell>
          <cell r="AE134">
            <v>555524</v>
          </cell>
          <cell r="AF134">
            <v>0</v>
          </cell>
          <cell r="AG134">
            <v>2639</v>
          </cell>
          <cell r="AH134">
            <v>17640</v>
          </cell>
          <cell r="AI134">
            <v>87274</v>
          </cell>
          <cell r="AJ134">
            <v>0</v>
          </cell>
          <cell r="AK134">
            <v>0</v>
          </cell>
          <cell r="AL134">
            <v>0</v>
          </cell>
          <cell r="AM134">
            <v>188496</v>
          </cell>
          <cell r="AN134">
            <v>35191493</v>
          </cell>
          <cell r="BO134">
            <v>112963</v>
          </cell>
          <cell r="BP134">
            <v>514082</v>
          </cell>
          <cell r="CF134">
            <v>0</v>
          </cell>
          <cell r="CH134">
            <v>0</v>
          </cell>
          <cell r="CI134">
            <v>0</v>
          </cell>
          <cell r="CJ134">
            <v>0</v>
          </cell>
          <cell r="CK134">
            <v>0</v>
          </cell>
          <cell r="CL134">
            <v>0</v>
          </cell>
          <cell r="CN134">
            <v>1102130</v>
          </cell>
          <cell r="CO134">
            <v>72112161</v>
          </cell>
        </row>
        <row r="135">
          <cell r="A135">
            <v>884</v>
          </cell>
          <cell r="B135">
            <v>29531433</v>
          </cell>
          <cell r="C135">
            <v>1286509</v>
          </cell>
          <cell r="D135">
            <v>1780121</v>
          </cell>
          <cell r="E135">
            <v>161750</v>
          </cell>
          <cell r="F135">
            <v>0</v>
          </cell>
          <cell r="G135">
            <v>0</v>
          </cell>
          <cell r="H135">
            <v>127885</v>
          </cell>
          <cell r="I135">
            <v>20000</v>
          </cell>
          <cell r="J135">
            <v>197160</v>
          </cell>
          <cell r="K135">
            <v>131750</v>
          </cell>
          <cell r="L135">
            <v>38750</v>
          </cell>
          <cell r="M135">
            <v>33320</v>
          </cell>
          <cell r="N135">
            <v>0</v>
          </cell>
          <cell r="O135">
            <v>884560</v>
          </cell>
          <cell r="P135">
            <v>71540</v>
          </cell>
          <cell r="Q135">
            <v>257088</v>
          </cell>
          <cell r="U135">
            <v>4420</v>
          </cell>
          <cell r="X135">
            <v>0</v>
          </cell>
          <cell r="Y135">
            <v>34000</v>
          </cell>
          <cell r="Z135">
            <v>5780</v>
          </cell>
          <cell r="AA135">
            <v>0</v>
          </cell>
          <cell r="AC135">
            <v>46240</v>
          </cell>
          <cell r="AD135">
            <v>4420</v>
          </cell>
          <cell r="AE135">
            <v>44200</v>
          </cell>
          <cell r="AF135">
            <v>22100</v>
          </cell>
          <cell r="AG135">
            <v>3400</v>
          </cell>
          <cell r="AH135">
            <v>3740</v>
          </cell>
          <cell r="AI135">
            <v>931615</v>
          </cell>
          <cell r="AJ135">
            <v>0</v>
          </cell>
          <cell r="AK135">
            <v>74659</v>
          </cell>
          <cell r="AL135">
            <v>0</v>
          </cell>
          <cell r="AM135">
            <v>44200</v>
          </cell>
          <cell r="AN135">
            <v>35740640</v>
          </cell>
          <cell r="BO135">
            <v>2809</v>
          </cell>
          <cell r="BP135">
            <v>2600000</v>
          </cell>
          <cell r="CF135">
            <v>1735919</v>
          </cell>
          <cell r="CH135">
            <v>0</v>
          </cell>
          <cell r="CI135">
            <v>0</v>
          </cell>
          <cell r="CJ135">
            <v>0</v>
          </cell>
          <cell r="CK135">
            <v>0</v>
          </cell>
          <cell r="CL135">
            <v>0</v>
          </cell>
          <cell r="CN135">
            <v>2384910</v>
          </cell>
          <cell r="CO135">
            <v>78204918</v>
          </cell>
        </row>
        <row r="136">
          <cell r="A136">
            <v>885</v>
          </cell>
          <cell r="B136">
            <v>118528827</v>
          </cell>
          <cell r="C136">
            <v>5183953</v>
          </cell>
          <cell r="D136">
            <v>7560120</v>
          </cell>
          <cell r="E136">
            <v>0</v>
          </cell>
          <cell r="F136">
            <v>0</v>
          </cell>
          <cell r="G136">
            <v>0</v>
          </cell>
          <cell r="H136">
            <v>0</v>
          </cell>
          <cell r="I136">
            <v>391102</v>
          </cell>
          <cell r="J136">
            <v>118859</v>
          </cell>
          <cell r="K136">
            <v>233398</v>
          </cell>
          <cell r="L136">
            <v>40800</v>
          </cell>
          <cell r="M136">
            <v>145370</v>
          </cell>
          <cell r="N136">
            <v>0</v>
          </cell>
          <cell r="O136">
            <v>2254789</v>
          </cell>
          <cell r="P136">
            <v>198232</v>
          </cell>
          <cell r="Q136">
            <v>79939</v>
          </cell>
          <cell r="U136">
            <v>19166</v>
          </cell>
          <cell r="X136">
            <v>0</v>
          </cell>
          <cell r="Y136">
            <v>719261</v>
          </cell>
          <cell r="Z136">
            <v>0</v>
          </cell>
          <cell r="AA136">
            <v>0</v>
          </cell>
          <cell r="AC136">
            <v>224035</v>
          </cell>
          <cell r="AD136">
            <v>43110</v>
          </cell>
          <cell r="AE136">
            <v>117644</v>
          </cell>
          <cell r="AF136">
            <v>130431</v>
          </cell>
          <cell r="AG136">
            <v>2565</v>
          </cell>
          <cell r="AH136">
            <v>169657</v>
          </cell>
          <cell r="AI136">
            <v>377810</v>
          </cell>
          <cell r="AJ136">
            <v>5365319</v>
          </cell>
          <cell r="AK136">
            <v>0</v>
          </cell>
          <cell r="AL136">
            <v>0</v>
          </cell>
          <cell r="AM136">
            <v>2855048</v>
          </cell>
          <cell r="AN136">
            <v>144759435</v>
          </cell>
          <cell r="BO136">
            <v>11012</v>
          </cell>
          <cell r="BP136">
            <v>3970588</v>
          </cell>
          <cell r="CF136">
            <v>16970500</v>
          </cell>
          <cell r="CH136">
            <v>14200</v>
          </cell>
          <cell r="CI136">
            <v>0</v>
          </cell>
          <cell r="CJ136">
            <v>0</v>
          </cell>
          <cell r="CK136">
            <v>0</v>
          </cell>
          <cell r="CL136">
            <v>0</v>
          </cell>
          <cell r="CN136">
            <v>18271016</v>
          </cell>
          <cell r="CO136">
            <v>328756186</v>
          </cell>
        </row>
        <row r="137">
          <cell r="A137">
            <v>886</v>
          </cell>
          <cell r="B137">
            <v>320140685</v>
          </cell>
          <cell r="C137">
            <v>10123752</v>
          </cell>
          <cell r="D137">
            <v>16948918</v>
          </cell>
          <cell r="E137">
            <v>3190782</v>
          </cell>
          <cell r="F137">
            <v>4980000</v>
          </cell>
          <cell r="G137">
            <v>0</v>
          </cell>
          <cell r="H137">
            <v>0</v>
          </cell>
          <cell r="I137">
            <v>1735377</v>
          </cell>
          <cell r="J137">
            <v>0</v>
          </cell>
          <cell r="K137">
            <v>1386065</v>
          </cell>
          <cell r="L137">
            <v>2924580</v>
          </cell>
          <cell r="M137">
            <v>82493</v>
          </cell>
          <cell r="N137">
            <v>0</v>
          </cell>
          <cell r="O137">
            <v>3000814</v>
          </cell>
          <cell r="P137">
            <v>1453334</v>
          </cell>
          <cell r="Q137">
            <v>1641336</v>
          </cell>
          <cell r="U137">
            <v>955849</v>
          </cell>
          <cell r="X137">
            <v>0</v>
          </cell>
          <cell r="Y137">
            <v>0</v>
          </cell>
          <cell r="Z137">
            <v>0</v>
          </cell>
          <cell r="AA137">
            <v>42946</v>
          </cell>
          <cell r="AC137">
            <v>591422</v>
          </cell>
          <cell r="AD137">
            <v>86791</v>
          </cell>
          <cell r="AE137">
            <v>284213</v>
          </cell>
          <cell r="AF137">
            <v>410827</v>
          </cell>
          <cell r="AG137">
            <v>23949</v>
          </cell>
          <cell r="AH137">
            <v>402135</v>
          </cell>
          <cell r="AI137">
            <v>2986142</v>
          </cell>
          <cell r="AJ137">
            <v>10044870</v>
          </cell>
          <cell r="AK137">
            <v>0</v>
          </cell>
          <cell r="AL137">
            <v>0</v>
          </cell>
          <cell r="AM137">
            <v>1380000</v>
          </cell>
          <cell r="AN137">
            <v>384817280</v>
          </cell>
          <cell r="BO137">
            <v>0</v>
          </cell>
          <cell r="BP137">
            <v>18767281</v>
          </cell>
          <cell r="CF137">
            <v>62083570</v>
          </cell>
          <cell r="CH137">
            <v>287882</v>
          </cell>
          <cell r="CI137">
            <v>0</v>
          </cell>
          <cell r="CJ137">
            <v>229934</v>
          </cell>
          <cell r="CK137">
            <v>0</v>
          </cell>
          <cell r="CL137">
            <v>0</v>
          </cell>
          <cell r="CN137">
            <v>36721611</v>
          </cell>
          <cell r="CO137">
            <v>887724838</v>
          </cell>
        </row>
        <row r="138">
          <cell r="A138">
            <v>887</v>
          </cell>
          <cell r="B138">
            <v>69119611</v>
          </cell>
          <cell r="C138">
            <v>1901059</v>
          </cell>
          <cell r="D138">
            <v>4056719</v>
          </cell>
          <cell r="E138">
            <v>109608</v>
          </cell>
          <cell r="F138">
            <v>853841</v>
          </cell>
          <cell r="G138">
            <v>0</v>
          </cell>
          <cell r="H138">
            <v>0</v>
          </cell>
          <cell r="I138">
            <v>557700</v>
          </cell>
          <cell r="J138">
            <v>0</v>
          </cell>
          <cell r="K138">
            <v>62200</v>
          </cell>
          <cell r="L138">
            <v>58900</v>
          </cell>
          <cell r="M138">
            <v>345000</v>
          </cell>
          <cell r="N138">
            <v>0</v>
          </cell>
          <cell r="O138">
            <v>1814400</v>
          </cell>
          <cell r="P138">
            <v>97300</v>
          </cell>
          <cell r="Q138">
            <v>292100</v>
          </cell>
          <cell r="U138">
            <v>15000</v>
          </cell>
          <cell r="X138">
            <v>0</v>
          </cell>
          <cell r="Y138">
            <v>0</v>
          </cell>
          <cell r="Z138">
            <v>0</v>
          </cell>
          <cell r="AA138">
            <v>12700</v>
          </cell>
          <cell r="AC138">
            <v>39900</v>
          </cell>
          <cell r="AD138">
            <v>79800</v>
          </cell>
          <cell r="AE138">
            <v>167400</v>
          </cell>
          <cell r="AF138">
            <v>463100</v>
          </cell>
          <cell r="AG138">
            <v>2500</v>
          </cell>
          <cell r="AH138">
            <v>137200</v>
          </cell>
          <cell r="AI138">
            <v>876296</v>
          </cell>
          <cell r="AJ138">
            <v>1387600</v>
          </cell>
          <cell r="AK138">
            <v>0</v>
          </cell>
          <cell r="AL138">
            <v>0</v>
          </cell>
          <cell r="AM138">
            <v>296822</v>
          </cell>
          <cell r="AN138">
            <v>82746756</v>
          </cell>
          <cell r="BO138">
            <v>0</v>
          </cell>
          <cell r="BP138">
            <v>1330500</v>
          </cell>
          <cell r="CF138">
            <v>13019109</v>
          </cell>
          <cell r="CH138">
            <v>0</v>
          </cell>
          <cell r="CI138">
            <v>0</v>
          </cell>
          <cell r="CJ138">
            <v>0</v>
          </cell>
          <cell r="CK138">
            <v>0</v>
          </cell>
          <cell r="CL138">
            <v>0</v>
          </cell>
          <cell r="CN138">
            <v>8387600</v>
          </cell>
          <cell r="CO138">
            <v>188230721</v>
          </cell>
        </row>
        <row r="139">
          <cell r="A139">
            <v>888</v>
          </cell>
          <cell r="B139">
            <v>228375700</v>
          </cell>
          <cell r="C139">
            <v>8468292</v>
          </cell>
          <cell r="D139">
            <v>16592140</v>
          </cell>
          <cell r="E139">
            <v>1455040</v>
          </cell>
          <cell r="F139">
            <v>0</v>
          </cell>
          <cell r="G139">
            <v>0</v>
          </cell>
          <cell r="H139">
            <v>400000</v>
          </cell>
          <cell r="I139">
            <v>925103</v>
          </cell>
          <cell r="J139">
            <v>0</v>
          </cell>
          <cell r="K139">
            <v>0</v>
          </cell>
          <cell r="L139">
            <v>161449</v>
          </cell>
          <cell r="M139">
            <v>622265</v>
          </cell>
          <cell r="N139">
            <v>0</v>
          </cell>
          <cell r="O139">
            <v>6193666</v>
          </cell>
          <cell r="P139">
            <v>3607053</v>
          </cell>
          <cell r="Q139">
            <v>185162</v>
          </cell>
          <cell r="U139">
            <v>35017</v>
          </cell>
          <cell r="X139">
            <v>0</v>
          </cell>
          <cell r="Y139">
            <v>1311705</v>
          </cell>
          <cell r="Z139">
            <v>0</v>
          </cell>
          <cell r="AA139">
            <v>69863</v>
          </cell>
          <cell r="AC139">
            <v>298511</v>
          </cell>
          <cell r="AD139">
            <v>64162</v>
          </cell>
          <cell r="AE139">
            <v>689941</v>
          </cell>
          <cell r="AF139">
            <v>75284</v>
          </cell>
          <cell r="AG139">
            <v>22771</v>
          </cell>
          <cell r="AH139">
            <v>330731</v>
          </cell>
          <cell r="AI139">
            <v>3548308</v>
          </cell>
          <cell r="AJ139">
            <v>13554547</v>
          </cell>
          <cell r="AK139">
            <v>0</v>
          </cell>
          <cell r="AL139">
            <v>0</v>
          </cell>
          <cell r="AM139">
            <v>1470328</v>
          </cell>
          <cell r="AN139">
            <v>288457038</v>
          </cell>
          <cell r="BO139">
            <v>367956</v>
          </cell>
          <cell r="BP139">
            <v>7479414</v>
          </cell>
          <cell r="CF139">
            <v>17694292</v>
          </cell>
          <cell r="CH139">
            <v>74700</v>
          </cell>
          <cell r="CI139">
            <v>0</v>
          </cell>
          <cell r="CJ139">
            <v>0</v>
          </cell>
          <cell r="CK139">
            <v>0</v>
          </cell>
          <cell r="CL139">
            <v>0</v>
          </cell>
          <cell r="CN139">
            <v>23051000</v>
          </cell>
          <cell r="CO139">
            <v>625581438</v>
          </cell>
        </row>
        <row r="140">
          <cell r="A140">
            <v>889</v>
          </cell>
          <cell r="B140">
            <v>30920035</v>
          </cell>
          <cell r="C140">
            <v>881472</v>
          </cell>
          <cell r="D140">
            <v>4246823</v>
          </cell>
          <cell r="E140">
            <v>2397293</v>
          </cell>
          <cell r="F140">
            <v>0</v>
          </cell>
          <cell r="G140">
            <v>0</v>
          </cell>
          <cell r="H140">
            <v>0</v>
          </cell>
          <cell r="I140">
            <v>125778</v>
          </cell>
          <cell r="J140">
            <v>112659</v>
          </cell>
          <cell r="K140">
            <v>409922</v>
          </cell>
          <cell r="L140">
            <v>20459</v>
          </cell>
          <cell r="M140">
            <v>148249</v>
          </cell>
          <cell r="N140">
            <v>1100000</v>
          </cell>
          <cell r="O140">
            <v>1320004</v>
          </cell>
          <cell r="P140">
            <v>357374</v>
          </cell>
          <cell r="Q140">
            <v>0</v>
          </cell>
          <cell r="U140">
            <v>19946</v>
          </cell>
          <cell r="X140">
            <v>0</v>
          </cell>
          <cell r="Y140">
            <v>0</v>
          </cell>
          <cell r="Z140">
            <v>0</v>
          </cell>
          <cell r="AA140">
            <v>0</v>
          </cell>
          <cell r="AC140">
            <v>72172</v>
          </cell>
          <cell r="AD140">
            <v>28554</v>
          </cell>
          <cell r="AE140">
            <v>34378</v>
          </cell>
          <cell r="AF140">
            <v>54252</v>
          </cell>
          <cell r="AG140">
            <v>7996</v>
          </cell>
          <cell r="AH140">
            <v>91157</v>
          </cell>
          <cell r="AI140">
            <v>154079</v>
          </cell>
          <cell r="AJ140">
            <v>1190445</v>
          </cell>
          <cell r="AK140">
            <v>0</v>
          </cell>
          <cell r="AL140">
            <v>0</v>
          </cell>
          <cell r="AM140">
            <v>324000</v>
          </cell>
          <cell r="AN140">
            <v>44017047</v>
          </cell>
          <cell r="BO140">
            <v>155142</v>
          </cell>
          <cell r="BP140">
            <v>202406</v>
          </cell>
          <cell r="CF140">
            <v>1118130</v>
          </cell>
          <cell r="CH140">
            <v>0</v>
          </cell>
          <cell r="CI140">
            <v>0</v>
          </cell>
          <cell r="CJ140">
            <v>0</v>
          </cell>
          <cell r="CK140">
            <v>182000</v>
          </cell>
          <cell r="CL140">
            <v>0</v>
          </cell>
          <cell r="CN140">
            <v>3543309</v>
          </cell>
          <cell r="CO140">
            <v>93235081</v>
          </cell>
        </row>
        <row r="141">
          <cell r="A141">
            <v>890</v>
          </cell>
          <cell r="B141">
            <v>25021705</v>
          </cell>
          <cell r="C141">
            <v>819494</v>
          </cell>
          <cell r="D141">
            <v>1447323</v>
          </cell>
          <cell r="E141">
            <v>1051777</v>
          </cell>
          <cell r="F141">
            <v>0</v>
          </cell>
          <cell r="G141">
            <v>0</v>
          </cell>
          <cell r="H141">
            <v>0</v>
          </cell>
          <cell r="I141">
            <v>974025</v>
          </cell>
          <cell r="J141">
            <v>120704</v>
          </cell>
          <cell r="K141">
            <v>0</v>
          </cell>
          <cell r="L141">
            <v>124956</v>
          </cell>
          <cell r="M141">
            <v>56024</v>
          </cell>
          <cell r="N141">
            <v>1351714</v>
          </cell>
          <cell r="O141">
            <v>675970</v>
          </cell>
          <cell r="P141">
            <v>189112</v>
          </cell>
          <cell r="Q141">
            <v>88285</v>
          </cell>
          <cell r="U141">
            <v>8461</v>
          </cell>
          <cell r="X141">
            <v>0</v>
          </cell>
          <cell r="Y141">
            <v>367999</v>
          </cell>
          <cell r="Z141">
            <v>0</v>
          </cell>
          <cell r="AA141">
            <v>0</v>
          </cell>
          <cell r="AC141">
            <v>58878</v>
          </cell>
          <cell r="AD141">
            <v>11395</v>
          </cell>
          <cell r="AE141">
            <v>62367</v>
          </cell>
          <cell r="AF141">
            <v>24446</v>
          </cell>
          <cell r="AG141">
            <v>1931</v>
          </cell>
          <cell r="AH141">
            <v>52890</v>
          </cell>
          <cell r="AI141">
            <v>856970</v>
          </cell>
          <cell r="AJ141">
            <v>1085182</v>
          </cell>
          <cell r="AK141">
            <v>433210</v>
          </cell>
          <cell r="AL141">
            <v>0</v>
          </cell>
          <cell r="AM141">
            <v>394707</v>
          </cell>
          <cell r="AN141">
            <v>35279525</v>
          </cell>
          <cell r="BO141">
            <v>73194</v>
          </cell>
          <cell r="BP141">
            <v>183086</v>
          </cell>
          <cell r="CF141">
            <v>630503</v>
          </cell>
          <cell r="CH141">
            <v>0</v>
          </cell>
          <cell r="CI141">
            <v>0</v>
          </cell>
          <cell r="CJ141">
            <v>0</v>
          </cell>
          <cell r="CK141">
            <v>0</v>
          </cell>
          <cell r="CL141">
            <v>0</v>
          </cell>
          <cell r="CN141">
            <v>8899000</v>
          </cell>
          <cell r="CO141">
            <v>80344833</v>
          </cell>
        </row>
        <row r="142">
          <cell r="A142">
            <v>891</v>
          </cell>
          <cell r="B142">
            <v>168281152</v>
          </cell>
          <cell r="C142">
            <v>4853779</v>
          </cell>
          <cell r="D142">
            <v>8265814</v>
          </cell>
          <cell r="E142">
            <v>0</v>
          </cell>
          <cell r="F142">
            <v>0</v>
          </cell>
          <cell r="G142">
            <v>0</v>
          </cell>
          <cell r="H142">
            <v>150000</v>
          </cell>
          <cell r="I142">
            <v>1581629</v>
          </cell>
          <cell r="J142">
            <v>2947446</v>
          </cell>
          <cell r="K142">
            <v>1511567</v>
          </cell>
          <cell r="L142">
            <v>0</v>
          </cell>
          <cell r="M142">
            <v>0</v>
          </cell>
          <cell r="N142">
            <v>0</v>
          </cell>
          <cell r="O142">
            <v>2172999</v>
          </cell>
          <cell r="P142">
            <v>867823</v>
          </cell>
          <cell r="Q142">
            <v>479200</v>
          </cell>
          <cell r="U142">
            <v>89469</v>
          </cell>
          <cell r="X142">
            <v>0</v>
          </cell>
          <cell r="Y142">
            <v>0</v>
          </cell>
          <cell r="Z142">
            <v>0</v>
          </cell>
          <cell r="AA142">
            <v>0</v>
          </cell>
          <cell r="AC142">
            <v>244442</v>
          </cell>
          <cell r="AD142">
            <v>20212</v>
          </cell>
          <cell r="AE142">
            <v>3500</v>
          </cell>
          <cell r="AF142">
            <v>41654</v>
          </cell>
          <cell r="AG142">
            <v>1384</v>
          </cell>
          <cell r="AH142">
            <v>40471</v>
          </cell>
          <cell r="AI142">
            <v>4500482</v>
          </cell>
          <cell r="AJ142">
            <v>5407397</v>
          </cell>
          <cell r="AK142">
            <v>0</v>
          </cell>
          <cell r="AL142">
            <v>0</v>
          </cell>
          <cell r="AM142">
            <v>1121851</v>
          </cell>
          <cell r="AN142">
            <v>202582271</v>
          </cell>
          <cell r="BO142">
            <v>59891</v>
          </cell>
          <cell r="BP142">
            <v>4182975</v>
          </cell>
          <cell r="CF142">
            <v>25761402</v>
          </cell>
          <cell r="CH142">
            <v>0</v>
          </cell>
          <cell r="CI142">
            <v>0</v>
          </cell>
          <cell r="CJ142">
            <v>0</v>
          </cell>
          <cell r="CK142">
            <v>0</v>
          </cell>
          <cell r="CL142">
            <v>0</v>
          </cell>
          <cell r="CN142">
            <v>9391998</v>
          </cell>
          <cell r="CO142">
            <v>444560808</v>
          </cell>
        </row>
        <row r="143">
          <cell r="A143">
            <v>892</v>
          </cell>
          <cell r="B143">
            <v>49930013</v>
          </cell>
          <cell r="C143">
            <v>1650870</v>
          </cell>
          <cell r="D143">
            <v>4995782</v>
          </cell>
          <cell r="E143">
            <v>2661399</v>
          </cell>
          <cell r="F143">
            <v>0</v>
          </cell>
          <cell r="G143">
            <v>0</v>
          </cell>
          <cell r="H143">
            <v>0</v>
          </cell>
          <cell r="I143">
            <v>24696</v>
          </cell>
          <cell r="J143">
            <v>32168</v>
          </cell>
          <cell r="K143">
            <v>320304</v>
          </cell>
          <cell r="L143">
            <v>142631</v>
          </cell>
          <cell r="M143">
            <v>0</v>
          </cell>
          <cell r="N143">
            <v>0</v>
          </cell>
          <cell r="O143">
            <v>647809</v>
          </cell>
          <cell r="P143">
            <v>1305244</v>
          </cell>
          <cell r="Q143">
            <v>913641</v>
          </cell>
          <cell r="U143">
            <v>8461</v>
          </cell>
          <cell r="X143">
            <v>67000</v>
          </cell>
          <cell r="Y143">
            <v>0</v>
          </cell>
          <cell r="Z143">
            <v>0</v>
          </cell>
          <cell r="AA143">
            <v>17387</v>
          </cell>
          <cell r="AC143">
            <v>88061</v>
          </cell>
          <cell r="AD143">
            <v>4426</v>
          </cell>
          <cell r="AE143">
            <v>0</v>
          </cell>
          <cell r="AF143">
            <v>47632</v>
          </cell>
          <cell r="AG143">
            <v>4856</v>
          </cell>
          <cell r="AH143">
            <v>24429</v>
          </cell>
          <cell r="AI143">
            <v>2384449</v>
          </cell>
          <cell r="AJ143">
            <v>178431</v>
          </cell>
          <cell r="AK143">
            <v>550412</v>
          </cell>
          <cell r="AL143">
            <v>0</v>
          </cell>
          <cell r="AM143">
            <v>2298133</v>
          </cell>
          <cell r="AN143">
            <v>68298234</v>
          </cell>
          <cell r="BO143">
            <v>217797</v>
          </cell>
          <cell r="BP143">
            <v>393547</v>
          </cell>
          <cell r="CF143">
            <v>2704935</v>
          </cell>
          <cell r="CH143">
            <v>0</v>
          </cell>
          <cell r="CI143">
            <v>0</v>
          </cell>
          <cell r="CJ143">
            <v>0</v>
          </cell>
          <cell r="CK143">
            <v>0</v>
          </cell>
          <cell r="CL143">
            <v>67000</v>
          </cell>
          <cell r="CN143">
            <v>10158284</v>
          </cell>
          <cell r="CO143">
            <v>150138031</v>
          </cell>
        </row>
        <row r="144">
          <cell r="A144">
            <v>893</v>
          </cell>
          <cell r="B144">
            <v>53722546</v>
          </cell>
          <cell r="C144">
            <v>2083330</v>
          </cell>
          <cell r="D144">
            <v>1813320</v>
          </cell>
          <cell r="E144">
            <v>0</v>
          </cell>
          <cell r="F144">
            <v>0</v>
          </cell>
          <cell r="G144">
            <v>0</v>
          </cell>
          <cell r="H144">
            <v>0</v>
          </cell>
          <cell r="I144">
            <v>1706088</v>
          </cell>
          <cell r="J144">
            <v>90622</v>
          </cell>
          <cell r="K144">
            <v>181648</v>
          </cell>
          <cell r="L144">
            <v>5743</v>
          </cell>
          <cell r="M144">
            <v>0</v>
          </cell>
          <cell r="N144">
            <v>0</v>
          </cell>
          <cell r="O144">
            <v>156902</v>
          </cell>
          <cell r="P144">
            <v>24799</v>
          </cell>
          <cell r="Q144">
            <v>99794</v>
          </cell>
          <cell r="U144">
            <v>8370</v>
          </cell>
          <cell r="X144">
            <v>0</v>
          </cell>
          <cell r="Y144">
            <v>94</v>
          </cell>
          <cell r="Z144">
            <v>25544</v>
          </cell>
          <cell r="AA144">
            <v>0</v>
          </cell>
          <cell r="AC144">
            <v>85086</v>
          </cell>
          <cell r="AD144">
            <v>6641</v>
          </cell>
          <cell r="AE144">
            <v>19346</v>
          </cell>
          <cell r="AF144">
            <v>39938</v>
          </cell>
          <cell r="AG144">
            <v>2422</v>
          </cell>
          <cell r="AH144">
            <v>165966</v>
          </cell>
          <cell r="AI144">
            <v>609941</v>
          </cell>
          <cell r="AJ144">
            <v>2582000</v>
          </cell>
          <cell r="AK144">
            <v>5200</v>
          </cell>
          <cell r="AL144">
            <v>0</v>
          </cell>
          <cell r="AM144">
            <v>1334940</v>
          </cell>
          <cell r="AN144">
            <v>64770280</v>
          </cell>
          <cell r="BO144">
            <v>0</v>
          </cell>
          <cell r="BP144">
            <v>3042913</v>
          </cell>
          <cell r="CF144">
            <v>4886340</v>
          </cell>
          <cell r="CH144">
            <v>0</v>
          </cell>
          <cell r="CI144">
            <v>0</v>
          </cell>
          <cell r="CJ144">
            <v>0</v>
          </cell>
          <cell r="CK144">
            <v>0</v>
          </cell>
          <cell r="CL144">
            <v>0</v>
          </cell>
          <cell r="CN144">
            <v>6096962</v>
          </cell>
          <cell r="CO144">
            <v>143566775</v>
          </cell>
        </row>
        <row r="145">
          <cell r="A145">
            <v>894</v>
          </cell>
          <cell r="B145">
            <v>33534930</v>
          </cell>
          <cell r="C145">
            <v>1243423</v>
          </cell>
          <cell r="D145">
            <v>2185771</v>
          </cell>
          <cell r="E145">
            <v>143520</v>
          </cell>
          <cell r="F145">
            <v>0</v>
          </cell>
          <cell r="G145">
            <v>0</v>
          </cell>
          <cell r="H145">
            <v>0</v>
          </cell>
          <cell r="I145">
            <v>292002</v>
          </cell>
          <cell r="J145">
            <v>142768</v>
          </cell>
          <cell r="K145">
            <v>0</v>
          </cell>
          <cell r="L145">
            <v>103744</v>
          </cell>
          <cell r="M145">
            <v>0</v>
          </cell>
          <cell r="N145">
            <v>0</v>
          </cell>
          <cell r="O145">
            <v>377956</v>
          </cell>
          <cell r="P145">
            <v>346146</v>
          </cell>
          <cell r="Q145">
            <v>263515</v>
          </cell>
          <cell r="U145">
            <v>8740</v>
          </cell>
          <cell r="X145">
            <v>0</v>
          </cell>
          <cell r="Y145">
            <v>43627</v>
          </cell>
          <cell r="Z145">
            <v>0</v>
          </cell>
          <cell r="AA145">
            <v>0</v>
          </cell>
          <cell r="AC145">
            <v>69723</v>
          </cell>
          <cell r="AD145">
            <v>59800</v>
          </cell>
          <cell r="AE145">
            <v>161986</v>
          </cell>
          <cell r="AF145">
            <v>0</v>
          </cell>
          <cell r="AG145">
            <v>5000</v>
          </cell>
          <cell r="AH145">
            <v>65383</v>
          </cell>
          <cell r="AI145">
            <v>2430224</v>
          </cell>
          <cell r="AJ145">
            <v>747402</v>
          </cell>
          <cell r="AK145">
            <v>0</v>
          </cell>
          <cell r="AL145">
            <v>0</v>
          </cell>
          <cell r="AM145">
            <v>132364</v>
          </cell>
          <cell r="AN145">
            <v>42358024</v>
          </cell>
          <cell r="BO145">
            <v>39695</v>
          </cell>
          <cell r="BP145">
            <v>447672</v>
          </cell>
          <cell r="CF145">
            <v>1737130</v>
          </cell>
          <cell r="CH145">
            <v>0</v>
          </cell>
          <cell r="CI145">
            <v>0</v>
          </cell>
          <cell r="CJ145">
            <v>0</v>
          </cell>
          <cell r="CK145">
            <v>0</v>
          </cell>
          <cell r="CL145">
            <v>0</v>
          </cell>
          <cell r="CN145">
            <v>4490624</v>
          </cell>
          <cell r="CO145">
            <v>91431169</v>
          </cell>
        </row>
        <row r="146">
          <cell r="A146">
            <v>908</v>
          </cell>
          <cell r="B146">
            <v>101228433</v>
          </cell>
          <cell r="C146">
            <v>3127645</v>
          </cell>
          <cell r="D146">
            <v>7746638</v>
          </cell>
          <cell r="E146">
            <v>117000</v>
          </cell>
          <cell r="F146">
            <v>0</v>
          </cell>
          <cell r="G146">
            <v>0</v>
          </cell>
          <cell r="H146">
            <v>0</v>
          </cell>
          <cell r="I146">
            <v>619000</v>
          </cell>
          <cell r="J146">
            <v>473060</v>
          </cell>
          <cell r="K146">
            <v>564913</v>
          </cell>
          <cell r="L146">
            <v>0</v>
          </cell>
          <cell r="M146">
            <v>668800</v>
          </cell>
          <cell r="N146">
            <v>3728750</v>
          </cell>
          <cell r="O146">
            <v>0</v>
          </cell>
          <cell r="P146">
            <v>163201</v>
          </cell>
          <cell r="Q146">
            <v>132600</v>
          </cell>
          <cell r="U146">
            <v>0</v>
          </cell>
          <cell r="X146">
            <v>0</v>
          </cell>
          <cell r="Y146">
            <v>0</v>
          </cell>
          <cell r="Z146">
            <v>0</v>
          </cell>
          <cell r="AA146">
            <v>0</v>
          </cell>
          <cell r="AC146">
            <v>254774</v>
          </cell>
          <cell r="AD146">
            <v>55555</v>
          </cell>
          <cell r="AE146">
            <v>107817</v>
          </cell>
          <cell r="AF146">
            <v>93056</v>
          </cell>
          <cell r="AG146">
            <v>8750</v>
          </cell>
          <cell r="AH146">
            <v>231010</v>
          </cell>
          <cell r="AI146">
            <v>2075342</v>
          </cell>
          <cell r="AJ146">
            <v>7061726</v>
          </cell>
          <cell r="AK146">
            <v>0</v>
          </cell>
          <cell r="AL146">
            <v>0</v>
          </cell>
          <cell r="AM146">
            <v>0</v>
          </cell>
          <cell r="AN146">
            <v>128458070</v>
          </cell>
          <cell r="BO146">
            <v>7274</v>
          </cell>
          <cell r="BP146">
            <v>5772697</v>
          </cell>
          <cell r="CF146">
            <v>10468236</v>
          </cell>
          <cell r="CH146">
            <v>619000</v>
          </cell>
          <cell r="CI146">
            <v>0</v>
          </cell>
          <cell r="CJ146">
            <v>0</v>
          </cell>
          <cell r="CK146">
            <v>492000</v>
          </cell>
          <cell r="CL146">
            <v>0</v>
          </cell>
          <cell r="CN146">
            <v>10106009</v>
          </cell>
          <cell r="CO146">
            <v>284381356</v>
          </cell>
        </row>
        <row r="147">
          <cell r="A147">
            <v>909</v>
          </cell>
          <cell r="B147">
            <v>109287772</v>
          </cell>
          <cell r="C147">
            <v>4051060</v>
          </cell>
          <cell r="D147">
            <v>4425492</v>
          </cell>
          <cell r="E147">
            <v>810906</v>
          </cell>
          <cell r="F147">
            <v>0</v>
          </cell>
          <cell r="G147">
            <v>0</v>
          </cell>
          <cell r="H147">
            <v>383000</v>
          </cell>
          <cell r="I147">
            <v>671116</v>
          </cell>
          <cell r="J147">
            <v>138270</v>
          </cell>
          <cell r="K147">
            <v>336036</v>
          </cell>
          <cell r="L147">
            <v>44669</v>
          </cell>
          <cell r="M147">
            <v>103559</v>
          </cell>
          <cell r="N147">
            <v>0</v>
          </cell>
          <cell r="O147">
            <v>1351676</v>
          </cell>
          <cell r="P147">
            <v>188254</v>
          </cell>
          <cell r="Q147">
            <v>242599</v>
          </cell>
          <cell r="U147">
            <v>7571</v>
          </cell>
          <cell r="X147">
            <v>0</v>
          </cell>
          <cell r="Y147">
            <v>214499</v>
          </cell>
          <cell r="Z147">
            <v>30000</v>
          </cell>
          <cell r="AA147">
            <v>0</v>
          </cell>
          <cell r="AC147">
            <v>91778</v>
          </cell>
          <cell r="AD147">
            <v>68435</v>
          </cell>
          <cell r="AE147">
            <v>14036</v>
          </cell>
          <cell r="AF147">
            <v>52703</v>
          </cell>
          <cell r="AG147">
            <v>14253</v>
          </cell>
          <cell r="AH147">
            <v>246736</v>
          </cell>
          <cell r="AI147">
            <v>35263</v>
          </cell>
          <cell r="AJ147">
            <v>1065020</v>
          </cell>
          <cell r="AK147">
            <v>0</v>
          </cell>
          <cell r="AL147">
            <v>0</v>
          </cell>
          <cell r="AM147">
            <v>4586896</v>
          </cell>
          <cell r="AN147">
            <v>128461599</v>
          </cell>
          <cell r="BO147">
            <v>423219</v>
          </cell>
          <cell r="BP147">
            <v>5166530</v>
          </cell>
          <cell r="CF147">
            <v>19341158</v>
          </cell>
          <cell r="CH147">
            <v>0</v>
          </cell>
          <cell r="CI147">
            <v>0</v>
          </cell>
          <cell r="CJ147">
            <v>0</v>
          </cell>
          <cell r="CK147">
            <v>0</v>
          </cell>
          <cell r="CL147">
            <v>0</v>
          </cell>
          <cell r="CN147">
            <v>8983200</v>
          </cell>
          <cell r="CO147">
            <v>290837305</v>
          </cell>
        </row>
        <row r="148">
          <cell r="A148">
            <v>916</v>
          </cell>
          <cell r="B148">
            <v>124500338</v>
          </cell>
          <cell r="C148">
            <v>4149341</v>
          </cell>
          <cell r="D148">
            <v>6905505</v>
          </cell>
          <cell r="E148">
            <v>0</v>
          </cell>
          <cell r="F148">
            <v>0</v>
          </cell>
          <cell r="G148">
            <v>0</v>
          </cell>
          <cell r="H148">
            <v>59810</v>
          </cell>
          <cell r="I148">
            <v>85948</v>
          </cell>
          <cell r="J148">
            <v>549409</v>
          </cell>
          <cell r="K148">
            <v>0</v>
          </cell>
          <cell r="L148">
            <v>1213075</v>
          </cell>
          <cell r="M148">
            <v>0</v>
          </cell>
          <cell r="N148">
            <v>0</v>
          </cell>
          <cell r="O148">
            <v>717406</v>
          </cell>
          <cell r="P148">
            <v>500082</v>
          </cell>
          <cell r="Q148">
            <v>2454877</v>
          </cell>
          <cell r="U148">
            <v>10568</v>
          </cell>
          <cell r="X148">
            <v>0</v>
          </cell>
          <cell r="Y148">
            <v>0</v>
          </cell>
          <cell r="Z148">
            <v>0</v>
          </cell>
          <cell r="AA148">
            <v>0</v>
          </cell>
          <cell r="AC148">
            <v>312727</v>
          </cell>
          <cell r="AD148">
            <v>62500</v>
          </cell>
          <cell r="AE148">
            <v>118341</v>
          </cell>
          <cell r="AF148">
            <v>131817</v>
          </cell>
          <cell r="AG148">
            <v>1625</v>
          </cell>
          <cell r="AH148">
            <v>40000</v>
          </cell>
          <cell r="AI148">
            <v>1970063</v>
          </cell>
          <cell r="AJ148">
            <v>4018620</v>
          </cell>
          <cell r="AK148">
            <v>93272</v>
          </cell>
          <cell r="AL148">
            <v>0</v>
          </cell>
          <cell r="AM148">
            <v>3904903</v>
          </cell>
          <cell r="AN148">
            <v>151800227</v>
          </cell>
          <cell r="BO148">
            <v>44951</v>
          </cell>
          <cell r="BP148">
            <v>4663525</v>
          </cell>
          <cell r="CF148">
            <v>23301822</v>
          </cell>
          <cell r="CH148">
            <v>0</v>
          </cell>
          <cell r="CI148">
            <v>0</v>
          </cell>
          <cell r="CJ148">
            <v>0</v>
          </cell>
          <cell r="CK148">
            <v>0</v>
          </cell>
          <cell r="CL148">
            <v>0</v>
          </cell>
          <cell r="CN148">
            <v>12672000</v>
          </cell>
          <cell r="CO148">
            <v>344282752</v>
          </cell>
        </row>
        <row r="149">
          <cell r="A149">
            <v>919</v>
          </cell>
          <cell r="B149">
            <v>258552932</v>
          </cell>
          <cell r="C149">
            <v>8050952</v>
          </cell>
          <cell r="D149">
            <v>16187383</v>
          </cell>
          <cell r="E149">
            <v>0</v>
          </cell>
          <cell r="F149">
            <v>4010771</v>
          </cell>
          <cell r="G149">
            <v>0</v>
          </cell>
          <cell r="H149">
            <v>0</v>
          </cell>
          <cell r="I149">
            <v>2486119</v>
          </cell>
          <cell r="J149">
            <v>0</v>
          </cell>
          <cell r="K149">
            <v>617899</v>
          </cell>
          <cell r="L149">
            <v>227281</v>
          </cell>
          <cell r="M149">
            <v>0</v>
          </cell>
          <cell r="N149">
            <v>0</v>
          </cell>
          <cell r="O149">
            <v>882122</v>
          </cell>
          <cell r="P149">
            <v>811766</v>
          </cell>
          <cell r="Q149">
            <v>1541423</v>
          </cell>
          <cell r="U149">
            <v>23461</v>
          </cell>
          <cell r="X149">
            <v>35670</v>
          </cell>
          <cell r="Y149">
            <v>0</v>
          </cell>
          <cell r="Z149">
            <v>13255</v>
          </cell>
          <cell r="AA149">
            <v>0</v>
          </cell>
          <cell r="AC149">
            <v>1341628</v>
          </cell>
          <cell r="AD149">
            <v>117740</v>
          </cell>
          <cell r="AE149">
            <v>611916</v>
          </cell>
          <cell r="AF149">
            <v>114329</v>
          </cell>
          <cell r="AG149">
            <v>12159</v>
          </cell>
          <cell r="AH149">
            <v>455551</v>
          </cell>
          <cell r="AI149">
            <v>80509</v>
          </cell>
          <cell r="AJ149">
            <v>9761790</v>
          </cell>
          <cell r="AK149">
            <v>0</v>
          </cell>
          <cell r="AL149">
            <v>0</v>
          </cell>
          <cell r="AM149">
            <v>3392436</v>
          </cell>
          <cell r="AN149">
            <v>309329092</v>
          </cell>
          <cell r="BO149">
            <v>502095</v>
          </cell>
          <cell r="BP149">
            <v>7451379</v>
          </cell>
          <cell r="CF149">
            <v>54931939</v>
          </cell>
          <cell r="CH149">
            <v>121790</v>
          </cell>
          <cell r="CI149">
            <v>0</v>
          </cell>
          <cell r="CJ149">
            <v>0</v>
          </cell>
          <cell r="CK149">
            <v>0</v>
          </cell>
          <cell r="CL149">
            <v>0</v>
          </cell>
          <cell r="CN149">
            <v>39996329</v>
          </cell>
          <cell r="CO149">
            <v>721661716</v>
          </cell>
        </row>
        <row r="150">
          <cell r="A150">
            <v>921</v>
          </cell>
          <cell r="B150">
            <v>36066124</v>
          </cell>
          <cell r="C150">
            <v>1824417</v>
          </cell>
          <cell r="D150">
            <v>1456580</v>
          </cell>
          <cell r="E150">
            <v>0</v>
          </cell>
          <cell r="F150">
            <v>354478</v>
          </cell>
          <cell r="G150">
            <v>0</v>
          </cell>
          <cell r="H150">
            <v>58354</v>
          </cell>
          <cell r="I150">
            <v>1506012</v>
          </cell>
          <cell r="J150">
            <v>0</v>
          </cell>
          <cell r="K150">
            <v>93959</v>
          </cell>
          <cell r="L150">
            <v>37926</v>
          </cell>
          <cell r="M150">
            <v>0</v>
          </cell>
          <cell r="N150">
            <v>0</v>
          </cell>
          <cell r="O150">
            <v>350042</v>
          </cell>
          <cell r="P150">
            <v>76505</v>
          </cell>
          <cell r="Q150">
            <v>93296</v>
          </cell>
          <cell r="U150">
            <v>12083</v>
          </cell>
          <cell r="X150">
            <v>0</v>
          </cell>
          <cell r="Y150">
            <v>8282</v>
          </cell>
          <cell r="Z150">
            <v>0</v>
          </cell>
          <cell r="AA150">
            <v>19783</v>
          </cell>
          <cell r="AC150">
            <v>112679</v>
          </cell>
          <cell r="AD150">
            <v>9316</v>
          </cell>
          <cell r="AE150">
            <v>0</v>
          </cell>
          <cell r="AF150">
            <v>0</v>
          </cell>
          <cell r="AG150">
            <v>14383</v>
          </cell>
          <cell r="AH150">
            <v>29389</v>
          </cell>
          <cell r="AI150">
            <v>686520</v>
          </cell>
          <cell r="AJ150">
            <v>1343209</v>
          </cell>
          <cell r="AK150">
            <v>0</v>
          </cell>
          <cell r="AL150">
            <v>0</v>
          </cell>
          <cell r="AM150">
            <v>464356</v>
          </cell>
          <cell r="AN150">
            <v>44617693</v>
          </cell>
          <cell r="BO150">
            <v>0</v>
          </cell>
          <cell r="BP150">
            <v>1189224</v>
          </cell>
          <cell r="CF150">
            <v>5409863</v>
          </cell>
          <cell r="CH150">
            <v>186905</v>
          </cell>
          <cell r="CI150">
            <v>0</v>
          </cell>
          <cell r="CJ150">
            <v>0</v>
          </cell>
          <cell r="CK150">
            <v>0</v>
          </cell>
          <cell r="CL150">
            <v>0</v>
          </cell>
          <cell r="CN150">
            <v>7885701</v>
          </cell>
          <cell r="CO150">
            <v>103907079</v>
          </cell>
        </row>
        <row r="151">
          <cell r="A151">
            <v>925</v>
          </cell>
          <cell r="B151">
            <v>148610470</v>
          </cell>
          <cell r="C151">
            <v>5892280</v>
          </cell>
          <cell r="D151">
            <v>10154566</v>
          </cell>
          <cell r="E151">
            <v>1419289</v>
          </cell>
          <cell r="F151">
            <v>300000</v>
          </cell>
          <cell r="G151">
            <v>0</v>
          </cell>
          <cell r="H151">
            <v>0</v>
          </cell>
          <cell r="I151">
            <v>346087</v>
          </cell>
          <cell r="J151">
            <v>57990</v>
          </cell>
          <cell r="K151">
            <v>0</v>
          </cell>
          <cell r="L151">
            <v>305679</v>
          </cell>
          <cell r="M151">
            <v>0</v>
          </cell>
          <cell r="N151">
            <v>0</v>
          </cell>
          <cell r="O151">
            <v>2094070</v>
          </cell>
          <cell r="P151">
            <v>44027</v>
          </cell>
          <cell r="Q151">
            <v>447169</v>
          </cell>
          <cell r="U151">
            <v>1564</v>
          </cell>
          <cell r="X151">
            <v>2049719</v>
          </cell>
          <cell r="Y151">
            <v>0</v>
          </cell>
          <cell r="Z151">
            <v>0</v>
          </cell>
          <cell r="AA151">
            <v>0</v>
          </cell>
          <cell r="AC151">
            <v>0</v>
          </cell>
          <cell r="AD151">
            <v>0</v>
          </cell>
          <cell r="AE151">
            <v>0</v>
          </cell>
          <cell r="AF151">
            <v>0</v>
          </cell>
          <cell r="AG151">
            <v>2061</v>
          </cell>
          <cell r="AH151">
            <v>27536</v>
          </cell>
          <cell r="AI151">
            <v>2641968</v>
          </cell>
          <cell r="AJ151">
            <v>615436</v>
          </cell>
          <cell r="AK151">
            <v>0</v>
          </cell>
          <cell r="AL151">
            <v>0</v>
          </cell>
          <cell r="AM151">
            <v>1389000</v>
          </cell>
          <cell r="AN151">
            <v>176398911</v>
          </cell>
          <cell r="BO151">
            <v>8245</v>
          </cell>
          <cell r="BP151">
            <v>10144589</v>
          </cell>
          <cell r="CF151">
            <v>26296800</v>
          </cell>
          <cell r="CH151">
            <v>0</v>
          </cell>
          <cell r="CI151">
            <v>0</v>
          </cell>
          <cell r="CJ151">
            <v>0</v>
          </cell>
          <cell r="CK151">
            <v>0</v>
          </cell>
          <cell r="CL151">
            <v>0</v>
          </cell>
          <cell r="CN151">
            <v>11353000</v>
          </cell>
          <cell r="CO151">
            <v>400600456</v>
          </cell>
        </row>
        <row r="152">
          <cell r="A152">
            <v>926</v>
          </cell>
          <cell r="B152">
            <v>142498736</v>
          </cell>
          <cell r="C152">
            <v>5097389</v>
          </cell>
          <cell r="D152">
            <v>9239052</v>
          </cell>
          <cell r="E152">
            <v>1383200</v>
          </cell>
          <cell r="F152">
            <v>3269000</v>
          </cell>
          <cell r="G152">
            <v>0</v>
          </cell>
          <cell r="H152">
            <v>1000000</v>
          </cell>
          <cell r="I152">
            <v>623572</v>
          </cell>
          <cell r="J152">
            <v>0</v>
          </cell>
          <cell r="K152">
            <v>191095</v>
          </cell>
          <cell r="L152">
            <v>7950</v>
          </cell>
          <cell r="M152">
            <v>0</v>
          </cell>
          <cell r="N152">
            <v>0</v>
          </cell>
          <cell r="O152">
            <v>627592</v>
          </cell>
          <cell r="P152">
            <v>910005</v>
          </cell>
          <cell r="Q152">
            <v>2503660</v>
          </cell>
          <cell r="U152">
            <v>9548</v>
          </cell>
          <cell r="X152">
            <v>0</v>
          </cell>
          <cell r="Y152">
            <v>0</v>
          </cell>
          <cell r="Z152">
            <v>75329</v>
          </cell>
          <cell r="AA152">
            <v>0</v>
          </cell>
          <cell r="AC152">
            <v>269607</v>
          </cell>
          <cell r="AD152">
            <v>25601</v>
          </cell>
          <cell r="AE152">
            <v>176110</v>
          </cell>
          <cell r="AF152">
            <v>26190</v>
          </cell>
          <cell r="AG152">
            <v>7581</v>
          </cell>
          <cell r="AH152">
            <v>588679</v>
          </cell>
          <cell r="AI152">
            <v>2919259</v>
          </cell>
          <cell r="AJ152">
            <v>4165137</v>
          </cell>
          <cell r="AK152">
            <v>0</v>
          </cell>
          <cell r="AL152">
            <v>0</v>
          </cell>
          <cell r="AM152">
            <v>2672975</v>
          </cell>
          <cell r="AN152">
            <v>178287267</v>
          </cell>
          <cell r="BO152">
            <v>164564</v>
          </cell>
          <cell r="BP152">
            <v>9731551</v>
          </cell>
          <cell r="CF152">
            <v>20748250</v>
          </cell>
          <cell r="CH152">
            <v>0</v>
          </cell>
          <cell r="CI152">
            <v>0</v>
          </cell>
          <cell r="CJ152">
            <v>0</v>
          </cell>
          <cell r="CK152">
            <v>0</v>
          </cell>
          <cell r="CL152">
            <v>0</v>
          </cell>
          <cell r="CN152">
            <v>6580000</v>
          </cell>
          <cell r="CO152">
            <v>393798899</v>
          </cell>
        </row>
        <row r="153">
          <cell r="A153">
            <v>928</v>
          </cell>
          <cell r="B153">
            <v>147614940</v>
          </cell>
          <cell r="C153">
            <v>4759770</v>
          </cell>
          <cell r="D153">
            <v>8281680</v>
          </cell>
          <cell r="E153">
            <v>396140</v>
          </cell>
          <cell r="F153">
            <v>0</v>
          </cell>
          <cell r="G153">
            <v>0</v>
          </cell>
          <cell r="H153">
            <v>0</v>
          </cell>
          <cell r="I153">
            <v>803270</v>
          </cell>
          <cell r="J153">
            <v>0</v>
          </cell>
          <cell r="K153">
            <v>569930</v>
          </cell>
          <cell r="L153">
            <v>23740</v>
          </cell>
          <cell r="M153">
            <v>0</v>
          </cell>
          <cell r="N153">
            <v>0</v>
          </cell>
          <cell r="O153">
            <v>1974570</v>
          </cell>
          <cell r="P153">
            <v>43940</v>
          </cell>
          <cell r="Q153">
            <v>192290</v>
          </cell>
          <cell r="U153">
            <v>11140</v>
          </cell>
          <cell r="X153">
            <v>0</v>
          </cell>
          <cell r="Y153">
            <v>0</v>
          </cell>
          <cell r="Z153">
            <v>0</v>
          </cell>
          <cell r="AA153">
            <v>0</v>
          </cell>
          <cell r="AC153">
            <v>148970</v>
          </cell>
          <cell r="AD153">
            <v>59870</v>
          </cell>
          <cell r="AE153">
            <v>1846900</v>
          </cell>
          <cell r="AF153">
            <v>452430</v>
          </cell>
          <cell r="AG153">
            <v>2330</v>
          </cell>
          <cell r="AH153">
            <v>117330</v>
          </cell>
          <cell r="AI153">
            <v>676610</v>
          </cell>
          <cell r="AJ153">
            <v>5720640</v>
          </cell>
          <cell r="AK153">
            <v>98270</v>
          </cell>
          <cell r="AL153">
            <v>0</v>
          </cell>
          <cell r="AM153">
            <v>263000</v>
          </cell>
          <cell r="AN153">
            <v>174057760</v>
          </cell>
          <cell r="BO153">
            <v>0</v>
          </cell>
          <cell r="BP153">
            <v>4750800</v>
          </cell>
          <cell r="CF153">
            <v>24249180</v>
          </cell>
          <cell r="CH153">
            <v>0</v>
          </cell>
          <cell r="CI153">
            <v>0</v>
          </cell>
          <cell r="CJ153">
            <v>0</v>
          </cell>
          <cell r="CK153">
            <v>0</v>
          </cell>
          <cell r="CL153">
            <v>0</v>
          </cell>
          <cell r="CN153">
            <v>10897000</v>
          </cell>
          <cell r="CO153">
            <v>388012500</v>
          </cell>
        </row>
        <row r="154">
          <cell r="A154">
            <v>929</v>
          </cell>
          <cell r="B154">
            <v>85337586</v>
          </cell>
          <cell r="C154">
            <v>5089986</v>
          </cell>
          <cell r="D154">
            <v>5838650</v>
          </cell>
          <cell r="E154">
            <v>156000</v>
          </cell>
          <cell r="F154">
            <v>0</v>
          </cell>
          <cell r="G154">
            <v>0</v>
          </cell>
          <cell r="H154">
            <v>120000</v>
          </cell>
          <cell r="I154">
            <v>619990</v>
          </cell>
          <cell r="J154">
            <v>188610</v>
          </cell>
          <cell r="K154">
            <v>0</v>
          </cell>
          <cell r="L154">
            <v>0</v>
          </cell>
          <cell r="M154">
            <v>117000</v>
          </cell>
          <cell r="N154">
            <v>0</v>
          </cell>
          <cell r="O154">
            <v>181620</v>
          </cell>
          <cell r="P154">
            <v>0</v>
          </cell>
          <cell r="Q154">
            <v>749860</v>
          </cell>
          <cell r="U154">
            <v>15640</v>
          </cell>
          <cell r="X154">
            <v>2390</v>
          </cell>
          <cell r="Y154">
            <v>0</v>
          </cell>
          <cell r="Z154">
            <v>0</v>
          </cell>
          <cell r="AA154">
            <v>0</v>
          </cell>
          <cell r="AC154">
            <v>111920</v>
          </cell>
          <cell r="AD154">
            <v>8510</v>
          </cell>
          <cell r="AE154">
            <v>120000</v>
          </cell>
          <cell r="AF154">
            <v>0</v>
          </cell>
          <cell r="AG154">
            <v>5830</v>
          </cell>
          <cell r="AH154">
            <v>33110</v>
          </cell>
          <cell r="AI154">
            <v>3908700</v>
          </cell>
          <cell r="AJ154">
            <v>4160380</v>
          </cell>
          <cell r="AK154">
            <v>0</v>
          </cell>
          <cell r="AL154">
            <v>0</v>
          </cell>
          <cell r="AM154">
            <v>0</v>
          </cell>
          <cell r="AN154">
            <v>106765782</v>
          </cell>
          <cell r="BO154">
            <v>0</v>
          </cell>
          <cell r="BP154">
            <v>6007490</v>
          </cell>
          <cell r="CF154">
            <v>16586343</v>
          </cell>
          <cell r="CH154">
            <v>361000</v>
          </cell>
          <cell r="CI154">
            <v>0</v>
          </cell>
          <cell r="CJ154">
            <v>0</v>
          </cell>
          <cell r="CK154">
            <v>0</v>
          </cell>
          <cell r="CL154">
            <v>0</v>
          </cell>
          <cell r="CN154">
            <v>5985450</v>
          </cell>
          <cell r="CO154">
            <v>242471847</v>
          </cell>
        </row>
        <row r="155">
          <cell r="A155">
            <v>931</v>
          </cell>
          <cell r="B155">
            <v>119246196</v>
          </cell>
          <cell r="C155">
            <v>3504594</v>
          </cell>
          <cell r="D155">
            <v>4228266</v>
          </cell>
          <cell r="E155">
            <v>260249</v>
          </cell>
          <cell r="F155">
            <v>1484373</v>
          </cell>
          <cell r="G155">
            <v>0</v>
          </cell>
          <cell r="H155">
            <v>0</v>
          </cell>
          <cell r="I155">
            <v>1994130</v>
          </cell>
          <cell r="J155">
            <v>378559</v>
          </cell>
          <cell r="K155">
            <v>8190</v>
          </cell>
          <cell r="L155">
            <v>323000</v>
          </cell>
          <cell r="M155">
            <v>632</v>
          </cell>
          <cell r="N155">
            <v>1989537</v>
          </cell>
          <cell r="O155">
            <v>894066</v>
          </cell>
          <cell r="P155">
            <v>320557</v>
          </cell>
          <cell r="Q155">
            <v>380039</v>
          </cell>
          <cell r="U155">
            <v>0</v>
          </cell>
          <cell r="X155">
            <v>0</v>
          </cell>
          <cell r="Y155">
            <v>33149</v>
          </cell>
          <cell r="Z155">
            <v>0</v>
          </cell>
          <cell r="AA155">
            <v>0</v>
          </cell>
          <cell r="AC155">
            <v>136269</v>
          </cell>
          <cell r="AD155">
            <v>194149</v>
          </cell>
          <cell r="AE155">
            <v>52038</v>
          </cell>
          <cell r="AF155">
            <v>72833</v>
          </cell>
          <cell r="AG155">
            <v>5552</v>
          </cell>
          <cell r="AH155">
            <v>0</v>
          </cell>
          <cell r="AI155">
            <v>2940365</v>
          </cell>
          <cell r="AJ155">
            <v>0</v>
          </cell>
          <cell r="AK155">
            <v>0</v>
          </cell>
          <cell r="AL155">
            <v>0</v>
          </cell>
          <cell r="AM155">
            <v>4081286</v>
          </cell>
          <cell r="AN155">
            <v>142528029</v>
          </cell>
          <cell r="BO155">
            <v>6861</v>
          </cell>
          <cell r="BP155">
            <v>4899985</v>
          </cell>
          <cell r="CF155">
            <v>20876296</v>
          </cell>
          <cell r="CH155">
            <v>172885</v>
          </cell>
          <cell r="CI155">
            <v>0</v>
          </cell>
          <cell r="CJ155">
            <v>0</v>
          </cell>
          <cell r="CK155">
            <v>271551</v>
          </cell>
          <cell r="CL155">
            <v>0</v>
          </cell>
          <cell r="CN155">
            <v>15512128</v>
          </cell>
          <cell r="CO155">
            <v>326795764</v>
          </cell>
        </row>
        <row r="156">
          <cell r="A156">
            <v>933</v>
          </cell>
          <cell r="B156">
            <v>98125740</v>
          </cell>
          <cell r="C156">
            <v>3738800</v>
          </cell>
          <cell r="D156">
            <v>5137823</v>
          </cell>
          <cell r="E156">
            <v>100620</v>
          </cell>
          <cell r="F156">
            <v>1387932</v>
          </cell>
          <cell r="G156">
            <v>0</v>
          </cell>
          <cell r="H156">
            <v>0</v>
          </cell>
          <cell r="I156">
            <v>906407</v>
          </cell>
          <cell r="J156">
            <v>78476</v>
          </cell>
          <cell r="K156">
            <v>256832</v>
          </cell>
          <cell r="L156">
            <v>182461</v>
          </cell>
          <cell r="M156">
            <v>45619</v>
          </cell>
          <cell r="N156">
            <v>0</v>
          </cell>
          <cell r="O156">
            <v>1019897</v>
          </cell>
          <cell r="P156">
            <v>211112</v>
          </cell>
          <cell r="Q156">
            <v>703300</v>
          </cell>
          <cell r="U156">
            <v>5528</v>
          </cell>
          <cell r="X156">
            <v>0</v>
          </cell>
          <cell r="Y156">
            <v>289131</v>
          </cell>
          <cell r="Z156">
            <v>0</v>
          </cell>
          <cell r="AA156">
            <v>0</v>
          </cell>
          <cell r="AC156">
            <v>140294</v>
          </cell>
          <cell r="AD156">
            <v>107757</v>
          </cell>
          <cell r="AE156">
            <v>24025</v>
          </cell>
          <cell r="AF156">
            <v>0</v>
          </cell>
          <cell r="AG156">
            <v>2836</v>
          </cell>
          <cell r="AH156">
            <v>303989</v>
          </cell>
          <cell r="AI156">
            <v>1144528</v>
          </cell>
          <cell r="AJ156">
            <v>1077162</v>
          </cell>
          <cell r="AK156">
            <v>0</v>
          </cell>
          <cell r="AL156">
            <v>0</v>
          </cell>
          <cell r="AM156">
            <v>529694</v>
          </cell>
          <cell r="AN156">
            <v>115519963</v>
          </cell>
          <cell r="BO156">
            <v>0</v>
          </cell>
          <cell r="BP156">
            <v>5247590</v>
          </cell>
          <cell r="CF156">
            <v>7079009</v>
          </cell>
          <cell r="CH156">
            <v>0</v>
          </cell>
          <cell r="CI156">
            <v>0</v>
          </cell>
          <cell r="CJ156">
            <v>0</v>
          </cell>
          <cell r="CK156">
            <v>0</v>
          </cell>
          <cell r="CL156">
            <v>0</v>
          </cell>
          <cell r="CN156">
            <v>13905926</v>
          </cell>
          <cell r="CO156">
            <v>257272451</v>
          </cell>
        </row>
        <row r="157">
          <cell r="A157">
            <v>935</v>
          </cell>
          <cell r="B157">
            <v>162560615</v>
          </cell>
          <cell r="C157">
            <v>6999244</v>
          </cell>
          <cell r="D157">
            <v>6399688</v>
          </cell>
          <cell r="E157">
            <v>0</v>
          </cell>
          <cell r="F157">
            <v>1598694</v>
          </cell>
          <cell r="G157">
            <v>0</v>
          </cell>
          <cell r="H157">
            <v>0</v>
          </cell>
          <cell r="I157">
            <v>596570</v>
          </cell>
          <cell r="J157">
            <v>0</v>
          </cell>
          <cell r="K157">
            <v>370739</v>
          </cell>
          <cell r="L157">
            <v>47619</v>
          </cell>
          <cell r="M157">
            <v>0</v>
          </cell>
          <cell r="N157">
            <v>0</v>
          </cell>
          <cell r="O157">
            <v>1300785</v>
          </cell>
          <cell r="P157">
            <v>517104</v>
          </cell>
          <cell r="Q157">
            <v>1090248</v>
          </cell>
          <cell r="U157">
            <v>26596</v>
          </cell>
          <cell r="X157">
            <v>0</v>
          </cell>
          <cell r="Y157">
            <v>0</v>
          </cell>
          <cell r="Z157">
            <v>0</v>
          </cell>
          <cell r="AA157">
            <v>0</v>
          </cell>
          <cell r="AC157">
            <v>197851</v>
          </cell>
          <cell r="AD157">
            <v>38999</v>
          </cell>
          <cell r="AE157">
            <v>227400</v>
          </cell>
          <cell r="AF157">
            <v>25317</v>
          </cell>
          <cell r="AG157">
            <v>3866</v>
          </cell>
          <cell r="AH157">
            <v>51013</v>
          </cell>
          <cell r="AI157">
            <v>0</v>
          </cell>
          <cell r="AJ157">
            <v>6334000</v>
          </cell>
          <cell r="AK157">
            <v>0</v>
          </cell>
          <cell r="AL157">
            <v>0</v>
          </cell>
          <cell r="AM157">
            <v>0</v>
          </cell>
          <cell r="AN157">
            <v>188386348</v>
          </cell>
          <cell r="BO157">
            <v>78880</v>
          </cell>
          <cell r="BP157">
            <v>4999599</v>
          </cell>
          <cell r="CF157">
            <v>25120100</v>
          </cell>
          <cell r="CH157">
            <v>166500</v>
          </cell>
          <cell r="CI157">
            <v>0</v>
          </cell>
          <cell r="CJ157">
            <v>0</v>
          </cell>
          <cell r="CK157">
            <v>0</v>
          </cell>
          <cell r="CL157">
            <v>0</v>
          </cell>
          <cell r="CN157">
            <v>17193600</v>
          </cell>
          <cell r="CO157">
            <v>424331375</v>
          </cell>
        </row>
        <row r="158">
          <cell r="A158">
            <v>936</v>
          </cell>
          <cell r="B158">
            <v>184513793</v>
          </cell>
          <cell r="C158">
            <v>5458556</v>
          </cell>
          <cell r="D158">
            <v>8828552</v>
          </cell>
          <cell r="E158">
            <v>0</v>
          </cell>
          <cell r="F158">
            <v>0</v>
          </cell>
          <cell r="G158">
            <v>0</v>
          </cell>
          <cell r="H158">
            <v>0</v>
          </cell>
          <cell r="I158">
            <v>863207</v>
          </cell>
          <cell r="J158">
            <v>0</v>
          </cell>
          <cell r="K158">
            <v>106318</v>
          </cell>
          <cell r="L158">
            <v>84621</v>
          </cell>
          <cell r="M158">
            <v>370705</v>
          </cell>
          <cell r="N158">
            <v>0</v>
          </cell>
          <cell r="O158">
            <v>2925444</v>
          </cell>
          <cell r="P158">
            <v>720642</v>
          </cell>
          <cell r="Q158">
            <v>1007085</v>
          </cell>
          <cell r="U158">
            <v>0</v>
          </cell>
          <cell r="X158">
            <v>25647</v>
          </cell>
          <cell r="Y158">
            <v>0</v>
          </cell>
          <cell r="Z158">
            <v>0</v>
          </cell>
          <cell r="AA158">
            <v>0</v>
          </cell>
          <cell r="AC158">
            <v>303304</v>
          </cell>
          <cell r="AD158">
            <v>94889</v>
          </cell>
          <cell r="AE158">
            <v>458486</v>
          </cell>
          <cell r="AF158">
            <v>151148</v>
          </cell>
          <cell r="AG158">
            <v>6584</v>
          </cell>
          <cell r="AH158">
            <v>187627</v>
          </cell>
          <cell r="AI158">
            <v>1773006</v>
          </cell>
          <cell r="AJ158">
            <v>5363928</v>
          </cell>
          <cell r="AK158">
            <v>0</v>
          </cell>
          <cell r="AL158">
            <v>0</v>
          </cell>
          <cell r="AM158">
            <v>586534</v>
          </cell>
          <cell r="AN158">
            <v>213830076</v>
          </cell>
          <cell r="BO158">
            <v>17858</v>
          </cell>
          <cell r="BP158">
            <v>6885453</v>
          </cell>
          <cell r="CF158">
            <v>27466296</v>
          </cell>
          <cell r="CH158">
            <v>0</v>
          </cell>
          <cell r="CI158">
            <v>0</v>
          </cell>
          <cell r="CJ158">
            <v>0</v>
          </cell>
          <cell r="CK158">
            <v>0</v>
          </cell>
          <cell r="CL158">
            <v>0</v>
          </cell>
          <cell r="CN158">
            <v>21407916</v>
          </cell>
          <cell r="CO158">
            <v>483437675</v>
          </cell>
        </row>
        <row r="159">
          <cell r="A159">
            <v>937</v>
          </cell>
          <cell r="B159">
            <v>102605107</v>
          </cell>
          <cell r="C159">
            <v>3594491</v>
          </cell>
          <cell r="D159">
            <v>4262893</v>
          </cell>
          <cell r="E159">
            <v>0</v>
          </cell>
          <cell r="F159">
            <v>0</v>
          </cell>
          <cell r="G159">
            <v>0</v>
          </cell>
          <cell r="H159">
            <v>212955</v>
          </cell>
          <cell r="I159">
            <v>872092</v>
          </cell>
          <cell r="J159">
            <v>0</v>
          </cell>
          <cell r="K159">
            <v>1128229</v>
          </cell>
          <cell r="L159">
            <v>17935</v>
          </cell>
          <cell r="M159">
            <v>0</v>
          </cell>
          <cell r="N159">
            <v>0</v>
          </cell>
          <cell r="O159">
            <v>1369457</v>
          </cell>
          <cell r="P159">
            <v>5747</v>
          </cell>
          <cell r="Q159">
            <v>189848</v>
          </cell>
          <cell r="U159">
            <v>20708</v>
          </cell>
          <cell r="X159">
            <v>0</v>
          </cell>
          <cell r="Y159">
            <v>454722</v>
          </cell>
          <cell r="Z159">
            <v>8518</v>
          </cell>
          <cell r="AA159">
            <v>0</v>
          </cell>
          <cell r="AC159">
            <v>152531</v>
          </cell>
          <cell r="AD159">
            <v>40903</v>
          </cell>
          <cell r="AE159">
            <v>324137</v>
          </cell>
          <cell r="AF159">
            <v>102828</v>
          </cell>
          <cell r="AG159">
            <v>42591</v>
          </cell>
          <cell r="AH159">
            <v>313626</v>
          </cell>
          <cell r="AI159">
            <v>402158</v>
          </cell>
          <cell r="AJ159">
            <v>3594685</v>
          </cell>
          <cell r="AK159">
            <v>0</v>
          </cell>
          <cell r="AL159">
            <v>0</v>
          </cell>
          <cell r="AM159">
            <v>669914</v>
          </cell>
          <cell r="AN159">
            <v>120386075</v>
          </cell>
          <cell r="BO159">
            <v>0</v>
          </cell>
          <cell r="BP159">
            <v>4192118</v>
          </cell>
          <cell r="CF159">
            <v>15652418</v>
          </cell>
          <cell r="CH159">
            <v>0</v>
          </cell>
          <cell r="CI159">
            <v>0</v>
          </cell>
          <cell r="CJ159">
            <v>0</v>
          </cell>
          <cell r="CK159">
            <v>0</v>
          </cell>
          <cell r="CL159">
            <v>0</v>
          </cell>
          <cell r="CN159">
            <v>15089561</v>
          </cell>
          <cell r="CO159">
            <v>275706247</v>
          </cell>
        </row>
        <row r="160">
          <cell r="A160">
            <v>938</v>
          </cell>
          <cell r="B160">
            <v>144288685</v>
          </cell>
          <cell r="C160">
            <v>4176190</v>
          </cell>
          <cell r="D160">
            <v>3615093</v>
          </cell>
          <cell r="E160">
            <v>0</v>
          </cell>
          <cell r="F160">
            <v>2074352</v>
          </cell>
          <cell r="G160">
            <v>0</v>
          </cell>
          <cell r="H160">
            <v>486504</v>
          </cell>
          <cell r="I160">
            <v>1764920</v>
          </cell>
          <cell r="J160">
            <v>705580</v>
          </cell>
          <cell r="K160">
            <v>0</v>
          </cell>
          <cell r="L160">
            <v>609455</v>
          </cell>
          <cell r="M160">
            <v>0</v>
          </cell>
          <cell r="N160">
            <v>0</v>
          </cell>
          <cell r="O160">
            <v>996192</v>
          </cell>
          <cell r="P160">
            <v>270060</v>
          </cell>
          <cell r="Q160">
            <v>1072134</v>
          </cell>
          <cell r="U160">
            <v>5575</v>
          </cell>
          <cell r="X160">
            <v>36202</v>
          </cell>
          <cell r="Y160">
            <v>0</v>
          </cell>
          <cell r="Z160">
            <v>0</v>
          </cell>
          <cell r="AA160">
            <v>0</v>
          </cell>
          <cell r="AC160">
            <v>363548</v>
          </cell>
          <cell r="AD160">
            <v>135667</v>
          </cell>
          <cell r="AE160">
            <v>80273</v>
          </cell>
          <cell r="AF160">
            <v>48105</v>
          </cell>
          <cell r="AG160">
            <v>17734</v>
          </cell>
          <cell r="AH160">
            <v>42688</v>
          </cell>
          <cell r="AI160">
            <v>216005</v>
          </cell>
          <cell r="AJ160">
            <v>0</v>
          </cell>
          <cell r="AK160">
            <v>0</v>
          </cell>
          <cell r="AL160">
            <v>0</v>
          </cell>
          <cell r="AM160">
            <v>945437</v>
          </cell>
          <cell r="AN160">
            <v>161950399</v>
          </cell>
          <cell r="BO160">
            <v>68800</v>
          </cell>
          <cell r="BP160">
            <v>4515322</v>
          </cell>
          <cell r="CF160">
            <v>19046700</v>
          </cell>
          <cell r="CH160">
            <v>0</v>
          </cell>
          <cell r="CI160">
            <v>0</v>
          </cell>
          <cell r="CJ160">
            <v>0</v>
          </cell>
          <cell r="CK160">
            <v>0</v>
          </cell>
          <cell r="CL160">
            <v>0</v>
          </cell>
          <cell r="CN160">
            <v>14833471</v>
          </cell>
          <cell r="CO160">
            <v>362365091</v>
          </cell>
        </row>
        <row r="161">
          <cell r="A161" t="str">
            <v>Grand Total</v>
          </cell>
          <cell r="B161">
            <v>10609117280</v>
          </cell>
          <cell r="C161">
            <v>335711620</v>
          </cell>
          <cell r="D161">
            <v>725429595</v>
          </cell>
          <cell r="E161">
            <v>155961938</v>
          </cell>
          <cell r="F161">
            <v>54639189</v>
          </cell>
          <cell r="G161">
            <v>1188803</v>
          </cell>
          <cell r="H161">
            <v>11922463</v>
          </cell>
          <cell r="I161">
            <v>99991432</v>
          </cell>
          <cell r="J161">
            <v>21214472</v>
          </cell>
          <cell r="K161">
            <v>23204120</v>
          </cell>
          <cell r="L161">
            <v>18500795</v>
          </cell>
          <cell r="M161">
            <v>20213466</v>
          </cell>
          <cell r="N161">
            <v>19918243</v>
          </cell>
          <cell r="O161">
            <v>161518536</v>
          </cell>
          <cell r="P161">
            <v>40313579</v>
          </cell>
          <cell r="Q161">
            <v>64230540</v>
          </cell>
          <cell r="U161">
            <v>3022818</v>
          </cell>
          <cell r="X161">
            <v>6722151</v>
          </cell>
          <cell r="Y161">
            <v>16669108</v>
          </cell>
          <cell r="Z161">
            <v>673669</v>
          </cell>
          <cell r="AA161">
            <v>948447</v>
          </cell>
          <cell r="AC161">
            <v>20144490</v>
          </cell>
          <cell r="AD161">
            <v>4430377</v>
          </cell>
          <cell r="AE161">
            <v>22695213</v>
          </cell>
          <cell r="AF161">
            <v>7050487</v>
          </cell>
          <cell r="AG161">
            <v>991960</v>
          </cell>
          <cell r="AH161">
            <v>19491414</v>
          </cell>
          <cell r="AI161">
            <v>147586291</v>
          </cell>
          <cell r="AJ161">
            <v>322817763</v>
          </cell>
          <cell r="AK161">
            <v>24527085</v>
          </cell>
          <cell r="AL161">
            <v>155945</v>
          </cell>
          <cell r="AM161">
            <v>123319773</v>
          </cell>
          <cell r="AN161">
            <v>13084323062</v>
          </cell>
          <cell r="BO161">
            <v>13234611</v>
          </cell>
          <cell r="BP161">
            <v>288172644</v>
          </cell>
          <cell r="CF161">
            <v>1451744373</v>
          </cell>
          <cell r="CH161">
            <v>6381078</v>
          </cell>
          <cell r="CI161">
            <v>936301</v>
          </cell>
          <cell r="CJ161">
            <v>570837</v>
          </cell>
          <cell r="CK161">
            <v>3378638</v>
          </cell>
          <cell r="CL161">
            <v>976673</v>
          </cell>
          <cell r="CN161">
            <v>1149245065</v>
          </cell>
          <cell r="CO161">
            <v>29083286344</v>
          </cell>
        </row>
      </sheetData>
      <sheetData sheetId="4" refreshError="1">
        <row r="5">
          <cell r="A5">
            <v>201</v>
          </cell>
          <cell r="B5" t="str">
            <v>City of London</v>
          </cell>
          <cell r="C5">
            <v>0</v>
          </cell>
          <cell r="D5">
            <v>0</v>
          </cell>
          <cell r="E5">
            <v>0</v>
          </cell>
          <cell r="F5">
            <v>0</v>
          </cell>
          <cell r="G5">
            <v>0</v>
          </cell>
          <cell r="H5">
            <v>0</v>
          </cell>
          <cell r="I5">
            <v>0</v>
          </cell>
          <cell r="J5">
            <v>0</v>
          </cell>
        </row>
        <row r="6">
          <cell r="A6">
            <v>202</v>
          </cell>
          <cell r="B6" t="str">
            <v>Camden</v>
          </cell>
          <cell r="C6">
            <v>9</v>
          </cell>
          <cell r="D6">
            <v>1125000</v>
          </cell>
          <cell r="E6">
            <v>0</v>
          </cell>
          <cell r="F6">
            <v>0</v>
          </cell>
          <cell r="G6">
            <v>0</v>
          </cell>
          <cell r="H6">
            <v>0</v>
          </cell>
          <cell r="I6">
            <v>1125000</v>
          </cell>
          <cell r="J6">
            <v>1170000</v>
          </cell>
        </row>
        <row r="7">
          <cell r="A7">
            <v>203</v>
          </cell>
          <cell r="B7" t="str">
            <v>Greenwich</v>
          </cell>
          <cell r="C7">
            <v>14</v>
          </cell>
          <cell r="D7">
            <v>1750000</v>
          </cell>
          <cell r="E7">
            <v>0</v>
          </cell>
          <cell r="F7">
            <v>0</v>
          </cell>
          <cell r="G7">
            <v>0</v>
          </cell>
          <cell r="H7">
            <v>0</v>
          </cell>
          <cell r="I7">
            <v>1750000</v>
          </cell>
          <cell r="J7">
            <v>1820000</v>
          </cell>
        </row>
        <row r="8">
          <cell r="A8">
            <v>204</v>
          </cell>
          <cell r="B8" t="str">
            <v>Hackney</v>
          </cell>
          <cell r="C8">
            <v>8</v>
          </cell>
          <cell r="D8">
            <v>1000000</v>
          </cell>
          <cell r="E8">
            <v>1</v>
          </cell>
          <cell r="F8">
            <v>52083.333333333336</v>
          </cell>
          <cell r="G8">
            <v>0</v>
          </cell>
          <cell r="H8">
            <v>0</v>
          </cell>
          <cell r="I8">
            <v>1052083.3333333333</v>
          </cell>
          <cell r="J8">
            <v>1094166.6666666665</v>
          </cell>
        </row>
        <row r="9">
          <cell r="A9">
            <v>205</v>
          </cell>
          <cell r="B9" t="str">
            <v>Hammersmith and Fulham</v>
          </cell>
          <cell r="C9">
            <v>8</v>
          </cell>
          <cell r="D9">
            <v>1000000</v>
          </cell>
          <cell r="E9">
            <v>0</v>
          </cell>
          <cell r="F9">
            <v>0</v>
          </cell>
          <cell r="G9">
            <v>0</v>
          </cell>
          <cell r="H9">
            <v>0</v>
          </cell>
          <cell r="I9">
            <v>1000000</v>
          </cell>
          <cell r="J9">
            <v>1040000</v>
          </cell>
        </row>
        <row r="10">
          <cell r="A10">
            <v>206</v>
          </cell>
          <cell r="B10" t="str">
            <v>Islington</v>
          </cell>
          <cell r="C10">
            <v>9</v>
          </cell>
          <cell r="D10">
            <v>1125000</v>
          </cell>
          <cell r="E10">
            <v>0</v>
          </cell>
          <cell r="F10">
            <v>0</v>
          </cell>
          <cell r="G10">
            <v>0</v>
          </cell>
          <cell r="H10">
            <v>0</v>
          </cell>
          <cell r="I10">
            <v>1125000</v>
          </cell>
          <cell r="J10">
            <v>1170000</v>
          </cell>
        </row>
        <row r="11">
          <cell r="A11">
            <v>207</v>
          </cell>
          <cell r="B11" t="str">
            <v>Kensington and Chelsea</v>
          </cell>
          <cell r="C11">
            <v>4</v>
          </cell>
          <cell r="D11">
            <v>500000</v>
          </cell>
          <cell r="E11">
            <v>0</v>
          </cell>
          <cell r="F11">
            <v>0</v>
          </cell>
          <cell r="G11">
            <v>0</v>
          </cell>
          <cell r="H11">
            <v>0</v>
          </cell>
          <cell r="I11">
            <v>500000</v>
          </cell>
          <cell r="J11">
            <v>520000</v>
          </cell>
        </row>
        <row r="12">
          <cell r="A12">
            <v>208</v>
          </cell>
          <cell r="B12" t="str">
            <v>Lambeth</v>
          </cell>
          <cell r="C12">
            <v>10</v>
          </cell>
          <cell r="D12">
            <v>1250000</v>
          </cell>
          <cell r="E12">
            <v>0</v>
          </cell>
          <cell r="F12">
            <v>0</v>
          </cell>
          <cell r="G12">
            <v>0</v>
          </cell>
          <cell r="H12">
            <v>0</v>
          </cell>
          <cell r="I12">
            <v>1250000</v>
          </cell>
          <cell r="J12">
            <v>1300000</v>
          </cell>
        </row>
        <row r="13">
          <cell r="A13">
            <v>209</v>
          </cell>
          <cell r="B13" t="str">
            <v>Lewisham</v>
          </cell>
          <cell r="C13">
            <v>12</v>
          </cell>
          <cell r="D13">
            <v>1500000</v>
          </cell>
          <cell r="E13">
            <v>0</v>
          </cell>
          <cell r="F13">
            <v>0</v>
          </cell>
          <cell r="G13">
            <v>0</v>
          </cell>
          <cell r="H13">
            <v>0</v>
          </cell>
          <cell r="I13">
            <v>1500000</v>
          </cell>
          <cell r="J13">
            <v>1560000</v>
          </cell>
        </row>
        <row r="14">
          <cell r="A14">
            <v>210</v>
          </cell>
          <cell r="B14" t="str">
            <v>Southwark</v>
          </cell>
          <cell r="C14">
            <v>13</v>
          </cell>
          <cell r="D14">
            <v>1625000</v>
          </cell>
          <cell r="E14">
            <v>0</v>
          </cell>
          <cell r="F14">
            <v>0</v>
          </cell>
          <cell r="G14">
            <v>0</v>
          </cell>
          <cell r="H14">
            <v>0</v>
          </cell>
          <cell r="I14">
            <v>1625000</v>
          </cell>
          <cell r="J14">
            <v>1690000</v>
          </cell>
        </row>
        <row r="15">
          <cell r="A15">
            <v>211</v>
          </cell>
          <cell r="B15" t="str">
            <v>Tower Hamlets</v>
          </cell>
          <cell r="C15">
            <v>16</v>
          </cell>
          <cell r="D15">
            <v>2000000</v>
          </cell>
          <cell r="E15">
            <v>0</v>
          </cell>
          <cell r="F15">
            <v>0</v>
          </cell>
          <cell r="G15">
            <v>0</v>
          </cell>
          <cell r="H15">
            <v>0</v>
          </cell>
          <cell r="I15">
            <v>2000000</v>
          </cell>
          <cell r="J15">
            <v>2080000</v>
          </cell>
        </row>
        <row r="16">
          <cell r="A16">
            <v>212</v>
          </cell>
          <cell r="B16" t="str">
            <v>Wandsworth</v>
          </cell>
          <cell r="C16">
            <v>9</v>
          </cell>
          <cell r="D16">
            <v>1125000</v>
          </cell>
          <cell r="E16">
            <v>0</v>
          </cell>
          <cell r="F16">
            <v>0</v>
          </cell>
          <cell r="G16">
            <v>0</v>
          </cell>
          <cell r="H16">
            <v>0</v>
          </cell>
          <cell r="I16">
            <v>1125000</v>
          </cell>
          <cell r="J16">
            <v>1170000</v>
          </cell>
        </row>
        <row r="17">
          <cell r="A17">
            <v>213</v>
          </cell>
          <cell r="B17" t="str">
            <v>Westminster</v>
          </cell>
          <cell r="C17">
            <v>8</v>
          </cell>
          <cell r="D17">
            <v>1000000</v>
          </cell>
          <cell r="E17">
            <v>0</v>
          </cell>
          <cell r="F17">
            <v>0</v>
          </cell>
          <cell r="G17">
            <v>0</v>
          </cell>
          <cell r="H17">
            <v>0</v>
          </cell>
          <cell r="I17">
            <v>1000000</v>
          </cell>
          <cell r="J17">
            <v>1040000</v>
          </cell>
        </row>
        <row r="18">
          <cell r="A18">
            <v>301</v>
          </cell>
          <cell r="B18" t="str">
            <v>Barking and Dagenham</v>
          </cell>
          <cell r="C18">
            <v>8</v>
          </cell>
          <cell r="D18">
            <v>1000000</v>
          </cell>
          <cell r="E18">
            <v>0</v>
          </cell>
          <cell r="F18">
            <v>0</v>
          </cell>
          <cell r="G18">
            <v>0</v>
          </cell>
          <cell r="H18">
            <v>0</v>
          </cell>
          <cell r="I18">
            <v>1000000</v>
          </cell>
          <cell r="J18">
            <v>1040000</v>
          </cell>
        </row>
        <row r="19">
          <cell r="A19">
            <v>302</v>
          </cell>
          <cell r="B19" t="str">
            <v>Barnet</v>
          </cell>
          <cell r="C19">
            <v>4</v>
          </cell>
          <cell r="D19">
            <v>500000</v>
          </cell>
          <cell r="E19">
            <v>0</v>
          </cell>
          <cell r="F19">
            <v>0</v>
          </cell>
          <cell r="G19">
            <v>0</v>
          </cell>
          <cell r="H19">
            <v>0</v>
          </cell>
          <cell r="I19">
            <v>500000</v>
          </cell>
          <cell r="J19">
            <v>520000</v>
          </cell>
        </row>
        <row r="20">
          <cell r="A20">
            <v>303</v>
          </cell>
          <cell r="B20" t="str">
            <v>Bexley</v>
          </cell>
          <cell r="C20">
            <v>5</v>
          </cell>
          <cell r="D20">
            <v>625000</v>
          </cell>
          <cell r="E20">
            <v>0</v>
          </cell>
          <cell r="F20">
            <v>0</v>
          </cell>
          <cell r="G20">
            <v>2</v>
          </cell>
          <cell r="H20">
            <v>100000</v>
          </cell>
          <cell r="I20">
            <v>725000</v>
          </cell>
          <cell r="J20">
            <v>754000</v>
          </cell>
        </row>
        <row r="21">
          <cell r="A21">
            <v>304</v>
          </cell>
          <cell r="B21" t="str">
            <v>Brent</v>
          </cell>
          <cell r="C21">
            <v>14</v>
          </cell>
          <cell r="D21">
            <v>1750000</v>
          </cell>
          <cell r="E21">
            <v>0</v>
          </cell>
          <cell r="F21">
            <v>0</v>
          </cell>
          <cell r="G21">
            <v>0</v>
          </cell>
          <cell r="H21">
            <v>0</v>
          </cell>
          <cell r="I21">
            <v>1750000</v>
          </cell>
          <cell r="J21">
            <v>1820000</v>
          </cell>
        </row>
        <row r="22">
          <cell r="A22">
            <v>305</v>
          </cell>
          <cell r="B22" t="str">
            <v>Bromley</v>
          </cell>
          <cell r="C22">
            <v>4</v>
          </cell>
          <cell r="D22">
            <v>500000</v>
          </cell>
          <cell r="E22">
            <v>0</v>
          </cell>
          <cell r="F22">
            <v>0</v>
          </cell>
          <cell r="G22">
            <v>0</v>
          </cell>
          <cell r="H22">
            <v>0</v>
          </cell>
          <cell r="I22">
            <v>500000</v>
          </cell>
          <cell r="J22">
            <v>520000</v>
          </cell>
        </row>
        <row r="23">
          <cell r="A23">
            <v>306</v>
          </cell>
          <cell r="B23" t="str">
            <v>Croydon</v>
          </cell>
          <cell r="C23">
            <v>11</v>
          </cell>
          <cell r="D23">
            <v>1375000</v>
          </cell>
          <cell r="E23">
            <v>0</v>
          </cell>
          <cell r="F23">
            <v>0</v>
          </cell>
          <cell r="G23">
            <v>3</v>
          </cell>
          <cell r="H23">
            <v>150000</v>
          </cell>
          <cell r="I23">
            <v>1525000</v>
          </cell>
          <cell r="J23">
            <v>1586000</v>
          </cell>
        </row>
        <row r="24">
          <cell r="A24">
            <v>307</v>
          </cell>
          <cell r="B24" t="str">
            <v>Ealing</v>
          </cell>
          <cell r="C24">
            <v>13</v>
          </cell>
          <cell r="D24">
            <v>1625000</v>
          </cell>
          <cell r="E24">
            <v>0</v>
          </cell>
          <cell r="F24">
            <v>0</v>
          </cell>
          <cell r="G24">
            <v>0</v>
          </cell>
          <cell r="H24">
            <v>0</v>
          </cell>
          <cell r="I24">
            <v>1625000</v>
          </cell>
          <cell r="J24">
            <v>1690000</v>
          </cell>
        </row>
        <row r="25">
          <cell r="A25">
            <v>308</v>
          </cell>
          <cell r="B25" t="str">
            <v>Enfield</v>
          </cell>
          <cell r="C25">
            <v>17</v>
          </cell>
          <cell r="D25">
            <v>2125000</v>
          </cell>
          <cell r="E25">
            <v>0</v>
          </cell>
          <cell r="F25">
            <v>0</v>
          </cell>
          <cell r="G25">
            <v>0</v>
          </cell>
          <cell r="H25">
            <v>0</v>
          </cell>
          <cell r="I25">
            <v>2125000</v>
          </cell>
          <cell r="J25">
            <v>2210000</v>
          </cell>
        </row>
        <row r="26">
          <cell r="A26">
            <v>309</v>
          </cell>
          <cell r="B26" t="str">
            <v>Haringey</v>
          </cell>
          <cell r="C26">
            <v>11</v>
          </cell>
          <cell r="D26">
            <v>1375000</v>
          </cell>
          <cell r="E26">
            <v>0</v>
          </cell>
          <cell r="F26">
            <v>0</v>
          </cell>
          <cell r="G26">
            <v>0</v>
          </cell>
          <cell r="H26">
            <v>0</v>
          </cell>
          <cell r="I26">
            <v>1375000</v>
          </cell>
          <cell r="J26">
            <v>1430000</v>
          </cell>
        </row>
        <row r="27">
          <cell r="A27">
            <v>310</v>
          </cell>
          <cell r="B27" t="str">
            <v>Harrow</v>
          </cell>
          <cell r="C27">
            <v>0</v>
          </cell>
          <cell r="D27">
            <v>0</v>
          </cell>
          <cell r="E27">
            <v>0</v>
          </cell>
          <cell r="F27">
            <v>0</v>
          </cell>
          <cell r="G27">
            <v>0</v>
          </cell>
          <cell r="H27">
            <v>0</v>
          </cell>
          <cell r="I27">
            <v>0</v>
          </cell>
          <cell r="J27">
            <v>0</v>
          </cell>
        </row>
        <row r="28">
          <cell r="A28">
            <v>311</v>
          </cell>
          <cell r="B28" t="str">
            <v>Havering</v>
          </cell>
          <cell r="C28">
            <v>7</v>
          </cell>
          <cell r="D28">
            <v>875000</v>
          </cell>
          <cell r="E28">
            <v>0</v>
          </cell>
          <cell r="F28">
            <v>0</v>
          </cell>
          <cell r="G28">
            <v>1</v>
          </cell>
          <cell r="H28">
            <v>50000</v>
          </cell>
          <cell r="I28">
            <v>925000</v>
          </cell>
          <cell r="J28">
            <v>962000</v>
          </cell>
        </row>
        <row r="29">
          <cell r="A29">
            <v>312</v>
          </cell>
          <cell r="B29" t="str">
            <v>Hillingdon</v>
          </cell>
          <cell r="C29">
            <v>5</v>
          </cell>
          <cell r="D29">
            <v>625000</v>
          </cell>
          <cell r="E29">
            <v>1</v>
          </cell>
          <cell r="F29">
            <v>52083.333333333336</v>
          </cell>
          <cell r="G29">
            <v>1</v>
          </cell>
          <cell r="H29">
            <v>50000</v>
          </cell>
          <cell r="I29">
            <v>727083.33333333337</v>
          </cell>
          <cell r="J29">
            <v>756166.66666666674</v>
          </cell>
        </row>
        <row r="30">
          <cell r="A30">
            <v>313</v>
          </cell>
          <cell r="B30" t="str">
            <v>Hounslow</v>
          </cell>
          <cell r="C30">
            <v>14</v>
          </cell>
          <cell r="D30">
            <v>1750000</v>
          </cell>
          <cell r="E30">
            <v>0</v>
          </cell>
          <cell r="F30">
            <v>0</v>
          </cell>
          <cell r="G30">
            <v>0</v>
          </cell>
          <cell r="H30">
            <v>0</v>
          </cell>
          <cell r="I30">
            <v>1750000</v>
          </cell>
          <cell r="J30">
            <v>1820000</v>
          </cell>
        </row>
        <row r="31">
          <cell r="A31">
            <v>314</v>
          </cell>
          <cell r="B31" t="str">
            <v>Kingston upon Thames</v>
          </cell>
          <cell r="C31">
            <v>1</v>
          </cell>
          <cell r="D31">
            <v>125000</v>
          </cell>
          <cell r="E31">
            <v>0</v>
          </cell>
          <cell r="F31">
            <v>0</v>
          </cell>
          <cell r="G31">
            <v>1</v>
          </cell>
          <cell r="H31">
            <v>50000</v>
          </cell>
          <cell r="I31">
            <v>175000</v>
          </cell>
          <cell r="J31">
            <v>182000</v>
          </cell>
        </row>
        <row r="32">
          <cell r="A32">
            <v>315</v>
          </cell>
          <cell r="B32" t="str">
            <v>Merton</v>
          </cell>
          <cell r="C32">
            <v>4</v>
          </cell>
          <cell r="D32">
            <v>500000</v>
          </cell>
          <cell r="E32">
            <v>0</v>
          </cell>
          <cell r="F32">
            <v>0</v>
          </cell>
          <cell r="G32">
            <v>4</v>
          </cell>
          <cell r="H32">
            <v>200000</v>
          </cell>
          <cell r="I32">
            <v>700000</v>
          </cell>
          <cell r="J32">
            <v>728000</v>
          </cell>
        </row>
        <row r="33">
          <cell r="A33">
            <v>316</v>
          </cell>
          <cell r="B33" t="str">
            <v>Newham</v>
          </cell>
          <cell r="C33">
            <v>15</v>
          </cell>
          <cell r="D33">
            <v>1875000</v>
          </cell>
          <cell r="E33">
            <v>0</v>
          </cell>
          <cell r="F33">
            <v>0</v>
          </cell>
          <cell r="G33">
            <v>0</v>
          </cell>
          <cell r="H33">
            <v>0</v>
          </cell>
          <cell r="I33">
            <v>1875000</v>
          </cell>
          <cell r="J33">
            <v>1950000</v>
          </cell>
        </row>
        <row r="34">
          <cell r="A34">
            <v>317</v>
          </cell>
          <cell r="B34" t="str">
            <v>Redbridge</v>
          </cell>
          <cell r="C34">
            <v>1</v>
          </cell>
          <cell r="D34">
            <v>125000</v>
          </cell>
          <cell r="E34">
            <v>0</v>
          </cell>
          <cell r="F34">
            <v>0</v>
          </cell>
          <cell r="G34">
            <v>1</v>
          </cell>
          <cell r="H34">
            <v>50000</v>
          </cell>
          <cell r="I34">
            <v>175000</v>
          </cell>
          <cell r="J34">
            <v>182000</v>
          </cell>
        </row>
        <row r="35">
          <cell r="A35">
            <v>318</v>
          </cell>
          <cell r="B35" t="str">
            <v>Richmond upon Thames</v>
          </cell>
          <cell r="C35">
            <v>1</v>
          </cell>
          <cell r="D35">
            <v>125000</v>
          </cell>
          <cell r="E35">
            <v>0</v>
          </cell>
          <cell r="F35">
            <v>0</v>
          </cell>
          <cell r="G35">
            <v>1</v>
          </cell>
          <cell r="H35">
            <v>50000</v>
          </cell>
          <cell r="I35">
            <v>175000</v>
          </cell>
          <cell r="J35">
            <v>182000</v>
          </cell>
        </row>
        <row r="36">
          <cell r="A36">
            <v>319</v>
          </cell>
          <cell r="B36" t="str">
            <v>Sutton</v>
          </cell>
          <cell r="C36">
            <v>3</v>
          </cell>
          <cell r="D36">
            <v>375000</v>
          </cell>
          <cell r="E36">
            <v>0</v>
          </cell>
          <cell r="F36">
            <v>0</v>
          </cell>
          <cell r="G36">
            <v>3</v>
          </cell>
          <cell r="H36">
            <v>150000</v>
          </cell>
          <cell r="I36">
            <v>525000</v>
          </cell>
          <cell r="J36">
            <v>546000</v>
          </cell>
        </row>
        <row r="37">
          <cell r="A37">
            <v>320</v>
          </cell>
          <cell r="B37" t="str">
            <v>Waltham Forest</v>
          </cell>
          <cell r="C37">
            <v>17</v>
          </cell>
          <cell r="D37">
            <v>2125000</v>
          </cell>
          <cell r="E37">
            <v>0</v>
          </cell>
          <cell r="F37">
            <v>0</v>
          </cell>
          <cell r="G37">
            <v>0</v>
          </cell>
          <cell r="H37">
            <v>0</v>
          </cell>
          <cell r="I37">
            <v>2125000</v>
          </cell>
          <cell r="J37">
            <v>2210000</v>
          </cell>
        </row>
        <row r="38">
          <cell r="A38">
            <v>330</v>
          </cell>
          <cell r="B38" t="str">
            <v>Birmingham</v>
          </cell>
          <cell r="C38">
            <v>76</v>
          </cell>
          <cell r="D38">
            <v>9500000</v>
          </cell>
          <cell r="E38">
            <v>0</v>
          </cell>
          <cell r="F38">
            <v>0</v>
          </cell>
          <cell r="G38">
            <v>0</v>
          </cell>
          <cell r="H38">
            <v>0</v>
          </cell>
          <cell r="I38">
            <v>9500000</v>
          </cell>
          <cell r="J38">
            <v>9880000</v>
          </cell>
        </row>
        <row r="39">
          <cell r="A39">
            <v>331</v>
          </cell>
          <cell r="B39" t="str">
            <v>Coventry</v>
          </cell>
          <cell r="C39">
            <v>11</v>
          </cell>
          <cell r="D39">
            <v>1375000</v>
          </cell>
          <cell r="E39">
            <v>0</v>
          </cell>
          <cell r="F39">
            <v>0</v>
          </cell>
          <cell r="G39">
            <v>2</v>
          </cell>
          <cell r="H39">
            <v>100000</v>
          </cell>
          <cell r="I39">
            <v>1475000</v>
          </cell>
          <cell r="J39">
            <v>1534000</v>
          </cell>
        </row>
        <row r="40">
          <cell r="A40">
            <v>332</v>
          </cell>
          <cell r="B40" t="str">
            <v>Dudley</v>
          </cell>
          <cell r="C40">
            <v>5</v>
          </cell>
          <cell r="D40">
            <v>625000</v>
          </cell>
          <cell r="E40">
            <v>0</v>
          </cell>
          <cell r="F40">
            <v>0</v>
          </cell>
          <cell r="G40">
            <v>3</v>
          </cell>
          <cell r="H40">
            <v>150000</v>
          </cell>
          <cell r="I40">
            <v>775000</v>
          </cell>
          <cell r="J40">
            <v>806000</v>
          </cell>
        </row>
        <row r="41">
          <cell r="A41">
            <v>333</v>
          </cell>
          <cell r="B41" t="str">
            <v>Sandwell</v>
          </cell>
          <cell r="C41">
            <v>18</v>
          </cell>
          <cell r="D41">
            <v>2250000</v>
          </cell>
          <cell r="E41">
            <v>0</v>
          </cell>
          <cell r="F41">
            <v>0</v>
          </cell>
          <cell r="G41">
            <v>0</v>
          </cell>
          <cell r="H41">
            <v>0</v>
          </cell>
          <cell r="I41">
            <v>2250000</v>
          </cell>
          <cell r="J41">
            <v>2340000</v>
          </cell>
        </row>
        <row r="42">
          <cell r="A42">
            <v>334</v>
          </cell>
          <cell r="B42" t="str">
            <v>Solihull</v>
          </cell>
          <cell r="C42">
            <v>4</v>
          </cell>
          <cell r="D42">
            <v>500000</v>
          </cell>
          <cell r="E42">
            <v>0</v>
          </cell>
          <cell r="F42">
            <v>0</v>
          </cell>
          <cell r="G42">
            <v>0</v>
          </cell>
          <cell r="H42">
            <v>0</v>
          </cell>
          <cell r="I42">
            <v>500000</v>
          </cell>
          <cell r="J42">
            <v>520000</v>
          </cell>
        </row>
        <row r="43">
          <cell r="A43">
            <v>335</v>
          </cell>
          <cell r="B43" t="str">
            <v>Walsall</v>
          </cell>
          <cell r="C43">
            <v>9</v>
          </cell>
          <cell r="D43">
            <v>1125000</v>
          </cell>
          <cell r="E43">
            <v>0</v>
          </cell>
          <cell r="F43">
            <v>0</v>
          </cell>
          <cell r="G43">
            <v>2</v>
          </cell>
          <cell r="H43">
            <v>100000</v>
          </cell>
          <cell r="I43">
            <v>1225000</v>
          </cell>
          <cell r="J43">
            <v>1274000</v>
          </cell>
        </row>
        <row r="44">
          <cell r="A44">
            <v>336</v>
          </cell>
          <cell r="B44" t="str">
            <v>Wolverhampton</v>
          </cell>
          <cell r="C44">
            <v>18</v>
          </cell>
          <cell r="D44">
            <v>2250000</v>
          </cell>
          <cell r="E44">
            <v>0</v>
          </cell>
          <cell r="F44">
            <v>0</v>
          </cell>
          <cell r="G44">
            <v>0</v>
          </cell>
          <cell r="H44">
            <v>0</v>
          </cell>
          <cell r="I44">
            <v>2250000</v>
          </cell>
          <cell r="J44">
            <v>2340000</v>
          </cell>
        </row>
        <row r="45">
          <cell r="A45">
            <v>340</v>
          </cell>
          <cell r="B45" t="str">
            <v>Knowsley</v>
          </cell>
          <cell r="C45">
            <v>11</v>
          </cell>
          <cell r="D45">
            <v>1375000</v>
          </cell>
          <cell r="E45">
            <v>0</v>
          </cell>
          <cell r="F45">
            <v>0</v>
          </cell>
          <cell r="G45">
            <v>0</v>
          </cell>
          <cell r="H45">
            <v>0</v>
          </cell>
          <cell r="I45">
            <v>1375000</v>
          </cell>
          <cell r="J45">
            <v>1430000</v>
          </cell>
        </row>
        <row r="46">
          <cell r="A46">
            <v>341</v>
          </cell>
          <cell r="B46" t="str">
            <v>Liverpool</v>
          </cell>
          <cell r="C46">
            <v>32</v>
          </cell>
          <cell r="D46">
            <v>4000000</v>
          </cell>
          <cell r="E46">
            <v>0</v>
          </cell>
          <cell r="F46">
            <v>0</v>
          </cell>
          <cell r="G46">
            <v>0</v>
          </cell>
          <cell r="H46">
            <v>0</v>
          </cell>
          <cell r="I46">
            <v>4000000</v>
          </cell>
          <cell r="J46">
            <v>4160000</v>
          </cell>
        </row>
        <row r="47">
          <cell r="A47">
            <v>342</v>
          </cell>
          <cell r="B47" t="str">
            <v>St. Helens</v>
          </cell>
          <cell r="C47">
            <v>11</v>
          </cell>
          <cell r="D47">
            <v>1375000</v>
          </cell>
          <cell r="E47">
            <v>0</v>
          </cell>
          <cell r="F47">
            <v>0</v>
          </cell>
          <cell r="G47">
            <v>0</v>
          </cell>
          <cell r="H47">
            <v>0</v>
          </cell>
          <cell r="I47">
            <v>1375000</v>
          </cell>
          <cell r="J47">
            <v>1430000</v>
          </cell>
        </row>
        <row r="48">
          <cell r="A48">
            <v>343</v>
          </cell>
          <cell r="B48" t="str">
            <v>Sefton</v>
          </cell>
          <cell r="C48">
            <v>22</v>
          </cell>
          <cell r="D48">
            <v>2750000</v>
          </cell>
          <cell r="E48">
            <v>0</v>
          </cell>
          <cell r="F48">
            <v>0</v>
          </cell>
          <cell r="G48">
            <v>0</v>
          </cell>
          <cell r="H48">
            <v>0</v>
          </cell>
          <cell r="I48">
            <v>2750000</v>
          </cell>
          <cell r="J48">
            <v>2860000</v>
          </cell>
        </row>
        <row r="49">
          <cell r="A49">
            <v>344</v>
          </cell>
          <cell r="B49" t="str">
            <v>Wirral</v>
          </cell>
          <cell r="C49">
            <v>22</v>
          </cell>
          <cell r="D49">
            <v>2750000</v>
          </cell>
          <cell r="E49">
            <v>0</v>
          </cell>
          <cell r="F49">
            <v>0</v>
          </cell>
          <cell r="G49">
            <v>0</v>
          </cell>
          <cell r="H49">
            <v>0</v>
          </cell>
          <cell r="I49">
            <v>2750000</v>
          </cell>
          <cell r="J49">
            <v>2860000</v>
          </cell>
        </row>
        <row r="50">
          <cell r="A50">
            <v>350</v>
          </cell>
          <cell r="B50" t="str">
            <v>Bolton</v>
          </cell>
          <cell r="C50">
            <v>5</v>
          </cell>
          <cell r="D50">
            <v>625000</v>
          </cell>
          <cell r="E50">
            <v>0</v>
          </cell>
          <cell r="F50">
            <v>0</v>
          </cell>
          <cell r="G50">
            <v>3</v>
          </cell>
          <cell r="H50">
            <v>150000</v>
          </cell>
          <cell r="I50">
            <v>775000</v>
          </cell>
          <cell r="J50">
            <v>806000</v>
          </cell>
        </row>
        <row r="51">
          <cell r="A51">
            <v>351</v>
          </cell>
          <cell r="B51" t="str">
            <v>Bury</v>
          </cell>
          <cell r="C51">
            <v>1</v>
          </cell>
          <cell r="D51">
            <v>125000</v>
          </cell>
          <cell r="E51">
            <v>0</v>
          </cell>
          <cell r="F51">
            <v>0</v>
          </cell>
          <cell r="G51">
            <v>1</v>
          </cell>
          <cell r="H51">
            <v>50000</v>
          </cell>
          <cell r="I51">
            <v>175000</v>
          </cell>
          <cell r="J51">
            <v>182000</v>
          </cell>
        </row>
        <row r="52">
          <cell r="A52">
            <v>352</v>
          </cell>
          <cell r="B52" t="str">
            <v>Manchester</v>
          </cell>
          <cell r="C52">
            <v>23</v>
          </cell>
          <cell r="D52">
            <v>2875000</v>
          </cell>
          <cell r="E52">
            <v>0</v>
          </cell>
          <cell r="F52">
            <v>0</v>
          </cell>
          <cell r="G52">
            <v>0</v>
          </cell>
          <cell r="H52">
            <v>0</v>
          </cell>
          <cell r="I52">
            <v>2875000</v>
          </cell>
          <cell r="J52">
            <v>2990000</v>
          </cell>
        </row>
        <row r="53">
          <cell r="A53">
            <v>353</v>
          </cell>
          <cell r="B53" t="str">
            <v>Oldham</v>
          </cell>
          <cell r="C53">
            <v>15</v>
          </cell>
          <cell r="D53">
            <v>1875000</v>
          </cell>
          <cell r="E53">
            <v>0</v>
          </cell>
          <cell r="F53">
            <v>0</v>
          </cell>
          <cell r="G53">
            <v>0</v>
          </cell>
          <cell r="H53">
            <v>0</v>
          </cell>
          <cell r="I53">
            <v>1875000</v>
          </cell>
          <cell r="J53">
            <v>1950000</v>
          </cell>
        </row>
        <row r="54">
          <cell r="A54">
            <v>354</v>
          </cell>
          <cell r="B54" t="str">
            <v>Rochdale</v>
          </cell>
          <cell r="C54">
            <v>14</v>
          </cell>
          <cell r="D54">
            <v>1750000</v>
          </cell>
          <cell r="E54">
            <v>0</v>
          </cell>
          <cell r="F54">
            <v>0</v>
          </cell>
          <cell r="G54">
            <v>0</v>
          </cell>
          <cell r="H54">
            <v>0</v>
          </cell>
          <cell r="I54">
            <v>1750000</v>
          </cell>
          <cell r="J54">
            <v>1820000</v>
          </cell>
        </row>
        <row r="55">
          <cell r="A55">
            <v>355</v>
          </cell>
          <cell r="B55" t="str">
            <v>Salford</v>
          </cell>
          <cell r="C55">
            <v>14</v>
          </cell>
          <cell r="D55">
            <v>1750000</v>
          </cell>
          <cell r="E55">
            <v>0</v>
          </cell>
          <cell r="F55">
            <v>0</v>
          </cell>
          <cell r="G55">
            <v>0</v>
          </cell>
          <cell r="H55">
            <v>0</v>
          </cell>
          <cell r="I55">
            <v>1750000</v>
          </cell>
          <cell r="J55">
            <v>1820000</v>
          </cell>
        </row>
        <row r="56">
          <cell r="A56">
            <v>356</v>
          </cell>
          <cell r="B56" t="str">
            <v>Stockport</v>
          </cell>
          <cell r="C56">
            <v>5</v>
          </cell>
          <cell r="D56">
            <v>625000</v>
          </cell>
          <cell r="E56">
            <v>0</v>
          </cell>
          <cell r="F56">
            <v>0</v>
          </cell>
          <cell r="G56">
            <v>0</v>
          </cell>
          <cell r="H56">
            <v>0</v>
          </cell>
          <cell r="I56">
            <v>625000</v>
          </cell>
          <cell r="J56">
            <v>650000</v>
          </cell>
        </row>
        <row r="57">
          <cell r="A57">
            <v>357</v>
          </cell>
          <cell r="B57" t="str">
            <v>Tameside</v>
          </cell>
          <cell r="C57">
            <v>8</v>
          </cell>
          <cell r="D57">
            <v>1000000</v>
          </cell>
          <cell r="E57">
            <v>0</v>
          </cell>
          <cell r="F57">
            <v>0</v>
          </cell>
          <cell r="G57">
            <v>2</v>
          </cell>
          <cell r="H57">
            <v>100000</v>
          </cell>
          <cell r="I57">
            <v>1100000</v>
          </cell>
          <cell r="J57">
            <v>1144000</v>
          </cell>
        </row>
        <row r="58">
          <cell r="A58">
            <v>358</v>
          </cell>
          <cell r="B58" t="str">
            <v>Trafford</v>
          </cell>
          <cell r="C58">
            <v>4</v>
          </cell>
          <cell r="D58">
            <v>500000</v>
          </cell>
          <cell r="E58">
            <v>0</v>
          </cell>
          <cell r="F58">
            <v>0</v>
          </cell>
          <cell r="G58">
            <v>1</v>
          </cell>
          <cell r="H58">
            <v>50000</v>
          </cell>
          <cell r="I58">
            <v>550000</v>
          </cell>
          <cell r="J58">
            <v>572000</v>
          </cell>
        </row>
        <row r="59">
          <cell r="A59">
            <v>359</v>
          </cell>
          <cell r="B59" t="str">
            <v>Wigan</v>
          </cell>
          <cell r="C59">
            <v>7</v>
          </cell>
          <cell r="D59">
            <v>875000</v>
          </cell>
          <cell r="E59">
            <v>0</v>
          </cell>
          <cell r="F59">
            <v>0</v>
          </cell>
          <cell r="G59">
            <v>0</v>
          </cell>
          <cell r="H59">
            <v>0</v>
          </cell>
          <cell r="I59">
            <v>875000</v>
          </cell>
          <cell r="J59">
            <v>910000</v>
          </cell>
        </row>
        <row r="60">
          <cell r="A60">
            <v>370</v>
          </cell>
          <cell r="B60" t="str">
            <v>Barnsley</v>
          </cell>
          <cell r="C60">
            <v>14</v>
          </cell>
          <cell r="D60">
            <v>1750000</v>
          </cell>
          <cell r="E60">
            <v>0</v>
          </cell>
          <cell r="F60">
            <v>0</v>
          </cell>
          <cell r="G60">
            <v>0</v>
          </cell>
          <cell r="H60">
            <v>0</v>
          </cell>
          <cell r="I60">
            <v>1750000</v>
          </cell>
          <cell r="J60">
            <v>1820000</v>
          </cell>
        </row>
        <row r="61">
          <cell r="A61">
            <v>371</v>
          </cell>
          <cell r="B61" t="str">
            <v>Doncaster</v>
          </cell>
          <cell r="C61">
            <v>17</v>
          </cell>
          <cell r="D61">
            <v>2125000</v>
          </cell>
          <cell r="E61">
            <v>0</v>
          </cell>
          <cell r="F61">
            <v>0</v>
          </cell>
          <cell r="G61">
            <v>0</v>
          </cell>
          <cell r="H61">
            <v>0</v>
          </cell>
          <cell r="I61">
            <v>2125000</v>
          </cell>
          <cell r="J61">
            <v>2210000</v>
          </cell>
        </row>
        <row r="62">
          <cell r="A62">
            <v>372</v>
          </cell>
          <cell r="B62" t="str">
            <v>Rotherham</v>
          </cell>
          <cell r="C62">
            <v>16</v>
          </cell>
          <cell r="D62">
            <v>2000000</v>
          </cell>
          <cell r="E62">
            <v>1</v>
          </cell>
          <cell r="F62">
            <v>52083.333333333336</v>
          </cell>
          <cell r="G62">
            <v>0</v>
          </cell>
          <cell r="H62">
            <v>0</v>
          </cell>
          <cell r="I62">
            <v>2052083.3333333333</v>
          </cell>
          <cell r="J62">
            <v>2134166.6666666665</v>
          </cell>
        </row>
        <row r="63">
          <cell r="A63">
            <v>373</v>
          </cell>
          <cell r="B63" t="str">
            <v>Sheffield</v>
          </cell>
          <cell r="C63">
            <v>27</v>
          </cell>
          <cell r="D63">
            <v>3375000</v>
          </cell>
          <cell r="E63">
            <v>0</v>
          </cell>
          <cell r="F63">
            <v>0</v>
          </cell>
          <cell r="G63">
            <v>0</v>
          </cell>
          <cell r="H63">
            <v>0</v>
          </cell>
          <cell r="I63">
            <v>3375000</v>
          </cell>
          <cell r="J63">
            <v>3510000</v>
          </cell>
        </row>
        <row r="64">
          <cell r="A64">
            <v>380</v>
          </cell>
          <cell r="B64" t="str">
            <v>Bradford</v>
          </cell>
          <cell r="C64">
            <v>28</v>
          </cell>
          <cell r="D64">
            <v>3500000</v>
          </cell>
          <cell r="E64">
            <v>0</v>
          </cell>
          <cell r="F64">
            <v>0</v>
          </cell>
          <cell r="G64">
            <v>0</v>
          </cell>
          <cell r="H64">
            <v>0</v>
          </cell>
          <cell r="I64">
            <v>3500000</v>
          </cell>
          <cell r="J64">
            <v>3640000</v>
          </cell>
        </row>
        <row r="65">
          <cell r="A65">
            <v>381</v>
          </cell>
          <cell r="B65" t="str">
            <v>Calderdale</v>
          </cell>
          <cell r="C65">
            <v>4</v>
          </cell>
          <cell r="D65">
            <v>500000</v>
          </cell>
          <cell r="E65">
            <v>0</v>
          </cell>
          <cell r="F65">
            <v>0</v>
          </cell>
          <cell r="G65">
            <v>1</v>
          </cell>
          <cell r="H65">
            <v>50000</v>
          </cell>
          <cell r="I65">
            <v>550000</v>
          </cell>
          <cell r="J65">
            <v>572000</v>
          </cell>
        </row>
        <row r="66">
          <cell r="A66">
            <v>382</v>
          </cell>
          <cell r="B66" t="str">
            <v>Kirklees</v>
          </cell>
          <cell r="C66">
            <v>11</v>
          </cell>
          <cell r="D66">
            <v>1375000</v>
          </cell>
          <cell r="E66">
            <v>0</v>
          </cell>
          <cell r="F66">
            <v>0</v>
          </cell>
          <cell r="G66">
            <v>2</v>
          </cell>
          <cell r="H66">
            <v>100000</v>
          </cell>
          <cell r="I66">
            <v>1475000</v>
          </cell>
          <cell r="J66">
            <v>1534000</v>
          </cell>
        </row>
        <row r="67">
          <cell r="A67">
            <v>383</v>
          </cell>
          <cell r="B67" t="str">
            <v>Leeds</v>
          </cell>
          <cell r="C67">
            <v>43</v>
          </cell>
          <cell r="D67">
            <v>5375000</v>
          </cell>
          <cell r="E67">
            <v>0</v>
          </cell>
          <cell r="F67">
            <v>0</v>
          </cell>
          <cell r="G67">
            <v>0</v>
          </cell>
          <cell r="H67">
            <v>0</v>
          </cell>
          <cell r="I67">
            <v>5375000</v>
          </cell>
          <cell r="J67">
            <v>5590000</v>
          </cell>
        </row>
        <row r="68">
          <cell r="A68">
            <v>384</v>
          </cell>
          <cell r="B68" t="str">
            <v>Wakefield</v>
          </cell>
          <cell r="C68">
            <v>6</v>
          </cell>
          <cell r="D68">
            <v>750000</v>
          </cell>
          <cell r="E68">
            <v>0</v>
          </cell>
          <cell r="F68">
            <v>0</v>
          </cell>
          <cell r="G68">
            <v>1</v>
          </cell>
          <cell r="H68">
            <v>50000</v>
          </cell>
          <cell r="I68">
            <v>800000</v>
          </cell>
          <cell r="J68">
            <v>832000</v>
          </cell>
        </row>
        <row r="69">
          <cell r="A69">
            <v>390</v>
          </cell>
          <cell r="B69" t="str">
            <v>Gateshead</v>
          </cell>
          <cell r="C69">
            <v>10</v>
          </cell>
          <cell r="D69">
            <v>1250000</v>
          </cell>
          <cell r="E69">
            <v>0</v>
          </cell>
          <cell r="F69">
            <v>0</v>
          </cell>
          <cell r="G69">
            <v>0</v>
          </cell>
          <cell r="H69">
            <v>0</v>
          </cell>
          <cell r="I69">
            <v>1250000</v>
          </cell>
          <cell r="J69">
            <v>1300000</v>
          </cell>
        </row>
        <row r="70">
          <cell r="A70">
            <v>391</v>
          </cell>
          <cell r="B70" t="str">
            <v>Newcastle upon Tyne</v>
          </cell>
          <cell r="C70">
            <v>11</v>
          </cell>
          <cell r="D70">
            <v>1375000</v>
          </cell>
          <cell r="E70">
            <v>0</v>
          </cell>
          <cell r="F70">
            <v>0</v>
          </cell>
          <cell r="G70">
            <v>0</v>
          </cell>
          <cell r="H70">
            <v>0</v>
          </cell>
          <cell r="I70">
            <v>1375000</v>
          </cell>
          <cell r="J70">
            <v>1430000</v>
          </cell>
        </row>
        <row r="71">
          <cell r="A71">
            <v>392</v>
          </cell>
          <cell r="B71" t="str">
            <v>North Tyneside</v>
          </cell>
          <cell r="C71">
            <v>11</v>
          </cell>
          <cell r="D71">
            <v>1375000</v>
          </cell>
          <cell r="E71">
            <v>0</v>
          </cell>
          <cell r="F71">
            <v>0</v>
          </cell>
          <cell r="G71">
            <v>0</v>
          </cell>
          <cell r="H71">
            <v>0</v>
          </cell>
          <cell r="I71">
            <v>1375000</v>
          </cell>
          <cell r="J71">
            <v>1430000</v>
          </cell>
        </row>
        <row r="72">
          <cell r="A72">
            <v>393</v>
          </cell>
          <cell r="B72" t="str">
            <v>South Tyneside</v>
          </cell>
          <cell r="C72">
            <v>10</v>
          </cell>
          <cell r="D72">
            <v>1250000</v>
          </cell>
          <cell r="E72">
            <v>0</v>
          </cell>
          <cell r="F72">
            <v>0</v>
          </cell>
          <cell r="G72">
            <v>0</v>
          </cell>
          <cell r="H72">
            <v>0</v>
          </cell>
          <cell r="I72">
            <v>1250000</v>
          </cell>
          <cell r="J72">
            <v>1300000</v>
          </cell>
        </row>
        <row r="73">
          <cell r="A73">
            <v>394</v>
          </cell>
          <cell r="B73" t="str">
            <v>Sunderland</v>
          </cell>
          <cell r="C73">
            <v>17</v>
          </cell>
          <cell r="D73">
            <v>2125000</v>
          </cell>
          <cell r="E73">
            <v>0</v>
          </cell>
          <cell r="F73">
            <v>0</v>
          </cell>
          <cell r="G73">
            <v>0</v>
          </cell>
          <cell r="H73">
            <v>0</v>
          </cell>
          <cell r="I73">
            <v>2125000</v>
          </cell>
          <cell r="J73">
            <v>2210000</v>
          </cell>
        </row>
        <row r="74">
          <cell r="A74">
            <v>420</v>
          </cell>
          <cell r="B74" t="str">
            <v>Isles of Scilly</v>
          </cell>
          <cell r="C74">
            <v>0</v>
          </cell>
          <cell r="D74">
            <v>0</v>
          </cell>
          <cell r="E74">
            <v>0</v>
          </cell>
          <cell r="F74">
            <v>0</v>
          </cell>
          <cell r="G74">
            <v>0</v>
          </cell>
          <cell r="H74">
            <v>0</v>
          </cell>
          <cell r="I74">
            <v>0</v>
          </cell>
          <cell r="J74">
            <v>0</v>
          </cell>
        </row>
        <row r="75">
          <cell r="A75">
            <v>800</v>
          </cell>
          <cell r="B75" t="str">
            <v>Bath and North East Somerset</v>
          </cell>
          <cell r="C75">
            <v>0</v>
          </cell>
          <cell r="D75">
            <v>0</v>
          </cell>
          <cell r="E75">
            <v>0</v>
          </cell>
          <cell r="F75">
            <v>0</v>
          </cell>
          <cell r="G75">
            <v>0</v>
          </cell>
          <cell r="H75">
            <v>0</v>
          </cell>
          <cell r="I75">
            <v>0</v>
          </cell>
          <cell r="J75">
            <v>0</v>
          </cell>
        </row>
        <row r="76">
          <cell r="A76">
            <v>801</v>
          </cell>
          <cell r="B76" t="str">
            <v>Bristol, City of</v>
          </cell>
          <cell r="C76">
            <v>18</v>
          </cell>
          <cell r="D76">
            <v>2250000</v>
          </cell>
          <cell r="E76">
            <v>1</v>
          </cell>
          <cell r="F76">
            <v>52083.333333333336</v>
          </cell>
          <cell r="G76">
            <v>0</v>
          </cell>
          <cell r="H76">
            <v>0</v>
          </cell>
          <cell r="I76">
            <v>2302083.3333333335</v>
          </cell>
          <cell r="J76">
            <v>2394166.666666667</v>
          </cell>
        </row>
        <row r="77">
          <cell r="A77">
            <v>802</v>
          </cell>
          <cell r="B77" t="str">
            <v>North Somerset</v>
          </cell>
          <cell r="C77">
            <v>4</v>
          </cell>
          <cell r="D77">
            <v>500000</v>
          </cell>
          <cell r="E77">
            <v>0</v>
          </cell>
          <cell r="F77">
            <v>0</v>
          </cell>
          <cell r="G77">
            <v>0</v>
          </cell>
          <cell r="H77">
            <v>0</v>
          </cell>
          <cell r="I77">
            <v>500000</v>
          </cell>
          <cell r="J77">
            <v>520000</v>
          </cell>
        </row>
        <row r="78">
          <cell r="A78">
            <v>803</v>
          </cell>
          <cell r="B78" t="str">
            <v>South Gloucestershire</v>
          </cell>
          <cell r="C78">
            <v>1</v>
          </cell>
          <cell r="D78">
            <v>125000</v>
          </cell>
          <cell r="E78">
            <v>0</v>
          </cell>
          <cell r="F78">
            <v>0</v>
          </cell>
          <cell r="G78">
            <v>1</v>
          </cell>
          <cell r="H78">
            <v>50000</v>
          </cell>
          <cell r="I78">
            <v>175000</v>
          </cell>
          <cell r="J78">
            <v>182000</v>
          </cell>
        </row>
        <row r="79">
          <cell r="A79">
            <v>805</v>
          </cell>
          <cell r="B79" t="str">
            <v>Hartlepool</v>
          </cell>
          <cell r="C79">
            <v>6</v>
          </cell>
          <cell r="D79">
            <v>750000</v>
          </cell>
          <cell r="E79">
            <v>0</v>
          </cell>
          <cell r="F79">
            <v>0</v>
          </cell>
          <cell r="G79">
            <v>0</v>
          </cell>
          <cell r="H79">
            <v>0</v>
          </cell>
          <cell r="I79">
            <v>750000</v>
          </cell>
          <cell r="J79">
            <v>780000</v>
          </cell>
        </row>
        <row r="80">
          <cell r="A80">
            <v>806</v>
          </cell>
          <cell r="B80" t="str">
            <v>Middlesbrough</v>
          </cell>
          <cell r="C80">
            <v>8</v>
          </cell>
          <cell r="D80">
            <v>1000000</v>
          </cell>
          <cell r="E80">
            <v>0</v>
          </cell>
          <cell r="F80">
            <v>0</v>
          </cell>
          <cell r="G80">
            <v>0</v>
          </cell>
          <cell r="H80">
            <v>0</v>
          </cell>
          <cell r="I80">
            <v>1000000</v>
          </cell>
          <cell r="J80">
            <v>1040000</v>
          </cell>
        </row>
        <row r="81">
          <cell r="A81">
            <v>807</v>
          </cell>
          <cell r="B81" t="str">
            <v>Redcar and Cleveland</v>
          </cell>
          <cell r="C81">
            <v>11</v>
          </cell>
          <cell r="D81">
            <v>1375000</v>
          </cell>
          <cell r="E81">
            <v>0</v>
          </cell>
          <cell r="F81">
            <v>0</v>
          </cell>
          <cell r="G81">
            <v>0</v>
          </cell>
          <cell r="H81">
            <v>0</v>
          </cell>
          <cell r="I81">
            <v>1375000</v>
          </cell>
          <cell r="J81">
            <v>1430000</v>
          </cell>
        </row>
        <row r="82">
          <cell r="A82">
            <v>808</v>
          </cell>
          <cell r="B82" t="str">
            <v>Stockton-on-Tees</v>
          </cell>
          <cell r="C82">
            <v>13</v>
          </cell>
          <cell r="D82">
            <v>1625000</v>
          </cell>
          <cell r="E82">
            <v>0</v>
          </cell>
          <cell r="F82">
            <v>0</v>
          </cell>
          <cell r="G82">
            <v>0</v>
          </cell>
          <cell r="H82">
            <v>0</v>
          </cell>
          <cell r="I82">
            <v>1625000</v>
          </cell>
          <cell r="J82">
            <v>1690000</v>
          </cell>
        </row>
        <row r="83">
          <cell r="A83">
            <v>810</v>
          </cell>
          <cell r="B83" t="str">
            <v>Kingston upon Hull, City of</v>
          </cell>
          <cell r="C83">
            <v>15</v>
          </cell>
          <cell r="D83">
            <v>1875000</v>
          </cell>
          <cell r="E83">
            <v>0</v>
          </cell>
          <cell r="F83">
            <v>0</v>
          </cell>
          <cell r="G83">
            <v>0</v>
          </cell>
          <cell r="H83">
            <v>0</v>
          </cell>
          <cell r="I83">
            <v>1875000</v>
          </cell>
          <cell r="J83">
            <v>1950000</v>
          </cell>
        </row>
        <row r="84">
          <cell r="A84">
            <v>811</v>
          </cell>
          <cell r="B84" t="str">
            <v>East Riding of Yorkshire</v>
          </cell>
          <cell r="C84">
            <v>3</v>
          </cell>
          <cell r="D84">
            <v>375000</v>
          </cell>
          <cell r="E84">
            <v>0</v>
          </cell>
          <cell r="F84">
            <v>0</v>
          </cell>
          <cell r="G84">
            <v>2</v>
          </cell>
          <cell r="H84">
            <v>100000</v>
          </cell>
          <cell r="I84">
            <v>475000</v>
          </cell>
          <cell r="J84">
            <v>494000</v>
          </cell>
        </row>
        <row r="85">
          <cell r="A85">
            <v>812</v>
          </cell>
          <cell r="B85" t="str">
            <v>North East Lincolnshire</v>
          </cell>
          <cell r="C85">
            <v>6</v>
          </cell>
          <cell r="D85">
            <v>750000</v>
          </cell>
          <cell r="E85">
            <v>0</v>
          </cell>
          <cell r="F85">
            <v>0</v>
          </cell>
          <cell r="G85">
            <v>2</v>
          </cell>
          <cell r="H85">
            <v>100000</v>
          </cell>
          <cell r="I85">
            <v>850000</v>
          </cell>
          <cell r="J85">
            <v>884000</v>
          </cell>
        </row>
        <row r="86">
          <cell r="A86">
            <v>813</v>
          </cell>
          <cell r="B86" t="str">
            <v>North Lincolnshire</v>
          </cell>
          <cell r="C86">
            <v>5</v>
          </cell>
          <cell r="D86">
            <v>625000</v>
          </cell>
          <cell r="E86">
            <v>0</v>
          </cell>
          <cell r="F86">
            <v>0</v>
          </cell>
          <cell r="G86">
            <v>0</v>
          </cell>
          <cell r="H86">
            <v>0</v>
          </cell>
          <cell r="I86">
            <v>625000</v>
          </cell>
          <cell r="J86">
            <v>650000</v>
          </cell>
        </row>
        <row r="87">
          <cell r="A87">
            <v>815</v>
          </cell>
          <cell r="B87" t="str">
            <v>North Yorkshire</v>
          </cell>
          <cell r="C87">
            <v>3</v>
          </cell>
          <cell r="D87">
            <v>375000</v>
          </cell>
          <cell r="E87">
            <v>0</v>
          </cell>
          <cell r="F87">
            <v>0</v>
          </cell>
          <cell r="G87">
            <v>3</v>
          </cell>
          <cell r="H87">
            <v>150000</v>
          </cell>
          <cell r="I87">
            <v>525000</v>
          </cell>
          <cell r="J87">
            <v>546000</v>
          </cell>
        </row>
        <row r="88">
          <cell r="A88">
            <v>816</v>
          </cell>
          <cell r="B88" t="str">
            <v>York</v>
          </cell>
          <cell r="C88">
            <v>2</v>
          </cell>
          <cell r="D88">
            <v>250000</v>
          </cell>
          <cell r="E88">
            <v>0</v>
          </cell>
          <cell r="F88">
            <v>0</v>
          </cell>
          <cell r="G88">
            <v>2</v>
          </cell>
          <cell r="H88">
            <v>100000</v>
          </cell>
          <cell r="I88">
            <v>350000</v>
          </cell>
          <cell r="J88">
            <v>364000</v>
          </cell>
        </row>
        <row r="89">
          <cell r="A89">
            <v>820</v>
          </cell>
          <cell r="B89" t="str">
            <v>Bedfordshire</v>
          </cell>
          <cell r="C89">
            <v>3</v>
          </cell>
          <cell r="D89">
            <v>375000</v>
          </cell>
          <cell r="E89">
            <v>0</v>
          </cell>
          <cell r="F89">
            <v>0</v>
          </cell>
          <cell r="G89">
            <v>1</v>
          </cell>
          <cell r="H89">
            <v>50000</v>
          </cell>
          <cell r="I89">
            <v>425000</v>
          </cell>
          <cell r="J89">
            <v>442000</v>
          </cell>
        </row>
        <row r="90">
          <cell r="A90">
            <v>821</v>
          </cell>
          <cell r="B90" t="str">
            <v>Luton</v>
          </cell>
          <cell r="C90">
            <v>12</v>
          </cell>
          <cell r="D90">
            <v>1500000</v>
          </cell>
          <cell r="E90">
            <v>0</v>
          </cell>
          <cell r="F90">
            <v>0</v>
          </cell>
          <cell r="G90">
            <v>0</v>
          </cell>
          <cell r="H90">
            <v>0</v>
          </cell>
          <cell r="I90">
            <v>1500000</v>
          </cell>
          <cell r="J90">
            <v>1560000</v>
          </cell>
        </row>
        <row r="91">
          <cell r="A91">
            <v>825</v>
          </cell>
          <cell r="B91" t="str">
            <v>Buckinghamshire</v>
          </cell>
          <cell r="C91">
            <v>8</v>
          </cell>
          <cell r="D91">
            <v>1000000</v>
          </cell>
          <cell r="E91">
            <v>0</v>
          </cell>
          <cell r="F91">
            <v>0</v>
          </cell>
          <cell r="G91">
            <v>4</v>
          </cell>
          <cell r="H91">
            <v>200000</v>
          </cell>
          <cell r="I91">
            <v>1200000</v>
          </cell>
          <cell r="J91">
            <v>1248000</v>
          </cell>
        </row>
        <row r="92">
          <cell r="A92">
            <v>826</v>
          </cell>
          <cell r="B92" t="str">
            <v>Milton Keynes</v>
          </cell>
          <cell r="C92">
            <v>5</v>
          </cell>
          <cell r="D92">
            <v>625000</v>
          </cell>
          <cell r="E92">
            <v>0</v>
          </cell>
          <cell r="F92">
            <v>0</v>
          </cell>
          <cell r="G92">
            <v>1</v>
          </cell>
          <cell r="H92">
            <v>50000</v>
          </cell>
          <cell r="I92">
            <v>675000</v>
          </cell>
          <cell r="J92">
            <v>702000</v>
          </cell>
        </row>
        <row r="93">
          <cell r="A93">
            <v>830</v>
          </cell>
          <cell r="B93" t="str">
            <v>Derbyshire</v>
          </cell>
          <cell r="C93">
            <v>9</v>
          </cell>
          <cell r="D93">
            <v>1125000</v>
          </cell>
          <cell r="E93">
            <v>0</v>
          </cell>
          <cell r="F93">
            <v>0</v>
          </cell>
          <cell r="G93">
            <v>2</v>
          </cell>
          <cell r="H93">
            <v>100000</v>
          </cell>
          <cell r="I93">
            <v>1225000</v>
          </cell>
          <cell r="J93">
            <v>1274000</v>
          </cell>
        </row>
        <row r="94">
          <cell r="A94">
            <v>831</v>
          </cell>
          <cell r="B94" t="str">
            <v>Derby</v>
          </cell>
          <cell r="C94">
            <v>9</v>
          </cell>
          <cell r="D94">
            <v>1125000</v>
          </cell>
          <cell r="E94">
            <v>0</v>
          </cell>
          <cell r="F94">
            <v>0</v>
          </cell>
          <cell r="G94">
            <v>1</v>
          </cell>
          <cell r="H94">
            <v>50000</v>
          </cell>
          <cell r="I94">
            <v>1175000</v>
          </cell>
          <cell r="J94">
            <v>1222000</v>
          </cell>
        </row>
        <row r="95">
          <cell r="A95">
            <v>835</v>
          </cell>
          <cell r="B95" t="str">
            <v>Dorset</v>
          </cell>
          <cell r="C95">
            <v>1</v>
          </cell>
          <cell r="D95">
            <v>125000</v>
          </cell>
          <cell r="E95">
            <v>0</v>
          </cell>
          <cell r="F95">
            <v>0</v>
          </cell>
          <cell r="G95">
            <v>1</v>
          </cell>
          <cell r="H95">
            <v>50000</v>
          </cell>
          <cell r="I95">
            <v>175000</v>
          </cell>
          <cell r="J95">
            <v>182000</v>
          </cell>
        </row>
        <row r="96">
          <cell r="A96">
            <v>836</v>
          </cell>
          <cell r="B96" t="str">
            <v>Poole</v>
          </cell>
          <cell r="C96">
            <v>2</v>
          </cell>
          <cell r="D96">
            <v>250000</v>
          </cell>
          <cell r="E96">
            <v>0</v>
          </cell>
          <cell r="F96">
            <v>0</v>
          </cell>
          <cell r="G96">
            <v>2</v>
          </cell>
          <cell r="H96">
            <v>100000</v>
          </cell>
          <cell r="I96">
            <v>350000</v>
          </cell>
          <cell r="J96">
            <v>364000</v>
          </cell>
        </row>
        <row r="97">
          <cell r="A97">
            <v>837</v>
          </cell>
          <cell r="B97" t="str">
            <v>Bournemouth</v>
          </cell>
          <cell r="C97">
            <v>2</v>
          </cell>
          <cell r="D97">
            <v>250000</v>
          </cell>
          <cell r="E97">
            <v>0</v>
          </cell>
          <cell r="F97">
            <v>0</v>
          </cell>
          <cell r="G97">
            <v>2</v>
          </cell>
          <cell r="H97">
            <v>100000</v>
          </cell>
          <cell r="I97">
            <v>350000</v>
          </cell>
          <cell r="J97">
            <v>364000</v>
          </cell>
        </row>
        <row r="98">
          <cell r="A98">
            <v>840</v>
          </cell>
          <cell r="B98" t="str">
            <v>Durham</v>
          </cell>
          <cell r="C98">
            <v>17</v>
          </cell>
          <cell r="D98">
            <v>2125000</v>
          </cell>
          <cell r="E98">
            <v>0</v>
          </cell>
          <cell r="F98">
            <v>0</v>
          </cell>
          <cell r="G98">
            <v>9</v>
          </cell>
          <cell r="H98">
            <v>450000</v>
          </cell>
          <cell r="I98">
            <v>2575000</v>
          </cell>
          <cell r="J98">
            <v>2678000</v>
          </cell>
        </row>
        <row r="99">
          <cell r="A99">
            <v>841</v>
          </cell>
          <cell r="B99" t="str">
            <v>Darlington</v>
          </cell>
          <cell r="C99">
            <v>1</v>
          </cell>
          <cell r="D99">
            <v>125000</v>
          </cell>
          <cell r="E99">
            <v>0</v>
          </cell>
          <cell r="F99">
            <v>0</v>
          </cell>
          <cell r="G99">
            <v>1</v>
          </cell>
          <cell r="H99">
            <v>50000</v>
          </cell>
          <cell r="I99">
            <v>175000</v>
          </cell>
          <cell r="J99">
            <v>182000</v>
          </cell>
        </row>
        <row r="100">
          <cell r="A100">
            <v>845</v>
          </cell>
          <cell r="B100" t="str">
            <v>East Sussex</v>
          </cell>
          <cell r="C100">
            <v>7</v>
          </cell>
          <cell r="D100">
            <v>875000</v>
          </cell>
          <cell r="E100">
            <v>0</v>
          </cell>
          <cell r="F100">
            <v>0</v>
          </cell>
          <cell r="G100">
            <v>2</v>
          </cell>
          <cell r="H100">
            <v>100000</v>
          </cell>
          <cell r="I100">
            <v>975000</v>
          </cell>
          <cell r="J100">
            <v>1014000</v>
          </cell>
        </row>
        <row r="101">
          <cell r="A101">
            <v>846</v>
          </cell>
          <cell r="B101" t="str">
            <v>Brighton and Hove</v>
          </cell>
          <cell r="C101">
            <v>4</v>
          </cell>
          <cell r="D101">
            <v>500000</v>
          </cell>
          <cell r="E101">
            <v>0</v>
          </cell>
          <cell r="F101">
            <v>0</v>
          </cell>
          <cell r="G101">
            <v>1</v>
          </cell>
          <cell r="H101">
            <v>50000</v>
          </cell>
          <cell r="I101">
            <v>550000</v>
          </cell>
          <cell r="J101">
            <v>572000</v>
          </cell>
        </row>
        <row r="102">
          <cell r="A102">
            <v>850</v>
          </cell>
          <cell r="B102" t="str">
            <v>Hampshire</v>
          </cell>
          <cell r="C102">
            <v>5</v>
          </cell>
          <cell r="D102">
            <v>625000</v>
          </cell>
          <cell r="E102">
            <v>0</v>
          </cell>
          <cell r="F102">
            <v>0</v>
          </cell>
          <cell r="G102">
            <v>3</v>
          </cell>
          <cell r="H102">
            <v>150000</v>
          </cell>
          <cell r="I102">
            <v>775000</v>
          </cell>
          <cell r="J102">
            <v>806000</v>
          </cell>
        </row>
        <row r="103">
          <cell r="A103">
            <v>851</v>
          </cell>
          <cell r="B103" t="str">
            <v>Portsmouth</v>
          </cell>
          <cell r="C103">
            <v>5</v>
          </cell>
          <cell r="D103">
            <v>625000</v>
          </cell>
          <cell r="E103">
            <v>0</v>
          </cell>
          <cell r="F103">
            <v>0</v>
          </cell>
          <cell r="G103">
            <v>2</v>
          </cell>
          <cell r="H103">
            <v>100000</v>
          </cell>
          <cell r="I103">
            <v>725000</v>
          </cell>
          <cell r="J103">
            <v>754000</v>
          </cell>
        </row>
        <row r="104">
          <cell r="A104">
            <v>852</v>
          </cell>
          <cell r="B104" t="str">
            <v>Southampton</v>
          </cell>
          <cell r="C104">
            <v>5</v>
          </cell>
          <cell r="D104">
            <v>625000</v>
          </cell>
          <cell r="E104">
            <v>0</v>
          </cell>
          <cell r="F104">
            <v>0</v>
          </cell>
          <cell r="G104">
            <v>5</v>
          </cell>
          <cell r="H104">
            <v>250000</v>
          </cell>
          <cell r="I104">
            <v>875000</v>
          </cell>
          <cell r="J104">
            <v>910000</v>
          </cell>
        </row>
        <row r="105">
          <cell r="A105">
            <v>855</v>
          </cell>
          <cell r="B105" t="str">
            <v>Leicestershire</v>
          </cell>
          <cell r="C105">
            <v>1</v>
          </cell>
          <cell r="D105">
            <v>125000</v>
          </cell>
          <cell r="E105">
            <v>0</v>
          </cell>
          <cell r="F105">
            <v>0</v>
          </cell>
          <cell r="G105">
            <v>1</v>
          </cell>
          <cell r="H105">
            <v>50000</v>
          </cell>
          <cell r="I105">
            <v>175000</v>
          </cell>
          <cell r="J105">
            <v>182000</v>
          </cell>
        </row>
        <row r="106">
          <cell r="A106">
            <v>856</v>
          </cell>
          <cell r="B106" t="str">
            <v>Leicester</v>
          </cell>
          <cell r="C106">
            <v>16</v>
          </cell>
          <cell r="D106">
            <v>2000000</v>
          </cell>
          <cell r="E106">
            <v>0</v>
          </cell>
          <cell r="F106">
            <v>0</v>
          </cell>
          <cell r="G106">
            <v>0</v>
          </cell>
          <cell r="H106">
            <v>0</v>
          </cell>
          <cell r="I106">
            <v>2000000</v>
          </cell>
          <cell r="J106">
            <v>2080000</v>
          </cell>
        </row>
        <row r="107">
          <cell r="A107">
            <v>857</v>
          </cell>
          <cell r="B107" t="str">
            <v>Rutland</v>
          </cell>
          <cell r="C107">
            <v>0</v>
          </cell>
          <cell r="D107">
            <v>0</v>
          </cell>
          <cell r="E107">
            <v>0</v>
          </cell>
          <cell r="F107">
            <v>0</v>
          </cell>
          <cell r="G107">
            <v>0</v>
          </cell>
          <cell r="H107">
            <v>0</v>
          </cell>
          <cell r="I107">
            <v>0</v>
          </cell>
          <cell r="J107">
            <v>0</v>
          </cell>
        </row>
        <row r="108">
          <cell r="A108">
            <v>860</v>
          </cell>
          <cell r="B108" t="str">
            <v>Staffordshire</v>
          </cell>
          <cell r="C108">
            <v>9</v>
          </cell>
          <cell r="D108">
            <v>1125000</v>
          </cell>
          <cell r="E108">
            <v>0</v>
          </cell>
          <cell r="F108">
            <v>0</v>
          </cell>
          <cell r="G108">
            <v>9</v>
          </cell>
          <cell r="H108">
            <v>450000</v>
          </cell>
          <cell r="I108">
            <v>1575000</v>
          </cell>
          <cell r="J108">
            <v>1638000</v>
          </cell>
        </row>
        <row r="109">
          <cell r="A109">
            <v>861</v>
          </cell>
          <cell r="B109" t="str">
            <v>Stoke-on-Trent</v>
          </cell>
          <cell r="C109">
            <v>17</v>
          </cell>
          <cell r="D109">
            <v>2125000</v>
          </cell>
          <cell r="E109">
            <v>0</v>
          </cell>
          <cell r="F109">
            <v>0</v>
          </cell>
          <cell r="G109">
            <v>0</v>
          </cell>
          <cell r="H109">
            <v>0</v>
          </cell>
          <cell r="I109">
            <v>2125000</v>
          </cell>
          <cell r="J109">
            <v>2210000</v>
          </cell>
        </row>
        <row r="110">
          <cell r="A110">
            <v>865</v>
          </cell>
          <cell r="B110" t="str">
            <v>Wiltshire</v>
          </cell>
          <cell r="C110">
            <v>0</v>
          </cell>
          <cell r="D110">
            <v>0</v>
          </cell>
          <cell r="E110">
            <v>0</v>
          </cell>
          <cell r="F110">
            <v>0</v>
          </cell>
          <cell r="G110">
            <v>0</v>
          </cell>
          <cell r="H110">
            <v>0</v>
          </cell>
          <cell r="I110">
            <v>0</v>
          </cell>
          <cell r="J110">
            <v>0</v>
          </cell>
        </row>
        <row r="111">
          <cell r="A111">
            <v>866</v>
          </cell>
          <cell r="B111" t="str">
            <v>Swindon</v>
          </cell>
          <cell r="C111">
            <v>5</v>
          </cell>
          <cell r="D111">
            <v>625000</v>
          </cell>
          <cell r="E111">
            <v>0</v>
          </cell>
          <cell r="F111">
            <v>0</v>
          </cell>
          <cell r="G111">
            <v>0</v>
          </cell>
          <cell r="H111">
            <v>0</v>
          </cell>
          <cell r="I111">
            <v>625000</v>
          </cell>
          <cell r="J111">
            <v>650000</v>
          </cell>
        </row>
        <row r="112">
          <cell r="A112">
            <v>867</v>
          </cell>
          <cell r="B112" t="str">
            <v>Bracknell Forest</v>
          </cell>
          <cell r="C112">
            <v>2</v>
          </cell>
          <cell r="D112">
            <v>250000</v>
          </cell>
          <cell r="E112">
            <v>0</v>
          </cell>
          <cell r="F112">
            <v>0</v>
          </cell>
          <cell r="G112">
            <v>2</v>
          </cell>
          <cell r="H112">
            <v>100000</v>
          </cell>
          <cell r="I112">
            <v>350000</v>
          </cell>
          <cell r="J112">
            <v>364000</v>
          </cell>
        </row>
        <row r="113">
          <cell r="A113">
            <v>868</v>
          </cell>
          <cell r="B113" t="str">
            <v>Windsor and Maidenhead, Royal Borough of</v>
          </cell>
          <cell r="C113">
            <v>1</v>
          </cell>
          <cell r="D113">
            <v>125000</v>
          </cell>
          <cell r="E113">
            <v>0</v>
          </cell>
          <cell r="F113">
            <v>0</v>
          </cell>
          <cell r="G113">
            <v>1</v>
          </cell>
          <cell r="H113">
            <v>50000</v>
          </cell>
          <cell r="I113">
            <v>175000</v>
          </cell>
          <cell r="J113">
            <v>182000</v>
          </cell>
        </row>
        <row r="114">
          <cell r="A114">
            <v>869</v>
          </cell>
          <cell r="B114" t="str">
            <v>West Berkshire</v>
          </cell>
          <cell r="C114">
            <v>0</v>
          </cell>
          <cell r="D114">
            <v>0</v>
          </cell>
          <cell r="E114">
            <v>0</v>
          </cell>
          <cell r="F114">
            <v>0</v>
          </cell>
          <cell r="G114">
            <v>0</v>
          </cell>
          <cell r="H114">
            <v>0</v>
          </cell>
          <cell r="I114">
            <v>0</v>
          </cell>
          <cell r="J114">
            <v>0</v>
          </cell>
        </row>
        <row r="115">
          <cell r="A115">
            <v>870</v>
          </cell>
          <cell r="B115" t="str">
            <v>Reading</v>
          </cell>
          <cell r="C115">
            <v>3</v>
          </cell>
          <cell r="D115">
            <v>375000</v>
          </cell>
          <cell r="E115">
            <v>0</v>
          </cell>
          <cell r="F115">
            <v>0</v>
          </cell>
          <cell r="G115">
            <v>2</v>
          </cell>
          <cell r="H115">
            <v>100000</v>
          </cell>
          <cell r="I115">
            <v>475000</v>
          </cell>
          <cell r="J115">
            <v>494000</v>
          </cell>
        </row>
        <row r="116">
          <cell r="A116">
            <v>871</v>
          </cell>
          <cell r="B116" t="str">
            <v>Slough</v>
          </cell>
          <cell r="C116">
            <v>9</v>
          </cell>
          <cell r="D116">
            <v>1125000</v>
          </cell>
          <cell r="E116">
            <v>0</v>
          </cell>
          <cell r="F116">
            <v>0</v>
          </cell>
          <cell r="G116">
            <v>0</v>
          </cell>
          <cell r="H116">
            <v>0</v>
          </cell>
          <cell r="I116">
            <v>1125000</v>
          </cell>
          <cell r="J116">
            <v>1170000</v>
          </cell>
        </row>
        <row r="117">
          <cell r="A117">
            <v>872</v>
          </cell>
          <cell r="B117" t="str">
            <v>Wokingham</v>
          </cell>
          <cell r="C117">
            <v>0</v>
          </cell>
          <cell r="D117">
            <v>0</v>
          </cell>
          <cell r="E117">
            <v>0</v>
          </cell>
          <cell r="F117">
            <v>0</v>
          </cell>
          <cell r="G117">
            <v>0</v>
          </cell>
          <cell r="H117">
            <v>0</v>
          </cell>
          <cell r="I117">
            <v>0</v>
          </cell>
          <cell r="J117">
            <v>0</v>
          </cell>
        </row>
        <row r="118">
          <cell r="A118">
            <v>873</v>
          </cell>
          <cell r="B118" t="str">
            <v>Cambridgeshire</v>
          </cell>
          <cell r="C118">
            <v>3</v>
          </cell>
          <cell r="D118">
            <v>375000</v>
          </cell>
          <cell r="E118">
            <v>0</v>
          </cell>
          <cell r="F118">
            <v>0</v>
          </cell>
          <cell r="G118">
            <v>3</v>
          </cell>
          <cell r="H118">
            <v>150000</v>
          </cell>
          <cell r="I118">
            <v>525000</v>
          </cell>
          <cell r="J118">
            <v>546000</v>
          </cell>
        </row>
        <row r="119">
          <cell r="A119">
            <v>874</v>
          </cell>
          <cell r="B119" t="str">
            <v>Peterborough</v>
          </cell>
          <cell r="C119">
            <v>6</v>
          </cell>
          <cell r="D119">
            <v>750000</v>
          </cell>
          <cell r="E119">
            <v>0</v>
          </cell>
          <cell r="F119">
            <v>0</v>
          </cell>
          <cell r="G119">
            <v>2</v>
          </cell>
          <cell r="H119">
            <v>100000</v>
          </cell>
          <cell r="I119">
            <v>850000</v>
          </cell>
          <cell r="J119">
            <v>884000</v>
          </cell>
        </row>
        <row r="120">
          <cell r="A120">
            <v>875</v>
          </cell>
          <cell r="B120" t="str">
            <v>Cheshire</v>
          </cell>
          <cell r="C120">
            <v>11</v>
          </cell>
          <cell r="D120">
            <v>1375000</v>
          </cell>
          <cell r="E120">
            <v>0</v>
          </cell>
          <cell r="F120">
            <v>0</v>
          </cell>
          <cell r="G120">
            <v>3</v>
          </cell>
          <cell r="H120">
            <v>150000</v>
          </cell>
          <cell r="I120">
            <v>1525000</v>
          </cell>
          <cell r="J120">
            <v>1586000</v>
          </cell>
        </row>
        <row r="121">
          <cell r="A121">
            <v>876</v>
          </cell>
          <cell r="B121" t="str">
            <v>Halton</v>
          </cell>
          <cell r="C121">
            <v>8</v>
          </cell>
          <cell r="D121">
            <v>1000000</v>
          </cell>
          <cell r="E121">
            <v>0</v>
          </cell>
          <cell r="F121">
            <v>0</v>
          </cell>
          <cell r="G121">
            <v>0</v>
          </cell>
          <cell r="H121">
            <v>0</v>
          </cell>
          <cell r="I121">
            <v>1000000</v>
          </cell>
          <cell r="J121">
            <v>1040000</v>
          </cell>
        </row>
        <row r="122">
          <cell r="A122">
            <v>877</v>
          </cell>
          <cell r="B122" t="str">
            <v>Warrington</v>
          </cell>
          <cell r="C122">
            <v>2</v>
          </cell>
          <cell r="D122">
            <v>250000</v>
          </cell>
          <cell r="E122">
            <v>0</v>
          </cell>
          <cell r="F122">
            <v>0</v>
          </cell>
          <cell r="G122">
            <v>2</v>
          </cell>
          <cell r="H122">
            <v>100000</v>
          </cell>
          <cell r="I122">
            <v>350000</v>
          </cell>
          <cell r="J122">
            <v>364000</v>
          </cell>
        </row>
        <row r="123">
          <cell r="A123">
            <v>878</v>
          </cell>
          <cell r="B123" t="str">
            <v>Devon</v>
          </cell>
          <cell r="C123">
            <v>2</v>
          </cell>
          <cell r="D123">
            <v>250000</v>
          </cell>
          <cell r="E123">
            <v>0</v>
          </cell>
          <cell r="F123">
            <v>0</v>
          </cell>
          <cell r="G123">
            <v>2</v>
          </cell>
          <cell r="H123">
            <v>100000</v>
          </cell>
          <cell r="I123">
            <v>350000</v>
          </cell>
          <cell r="J123">
            <v>364000</v>
          </cell>
        </row>
        <row r="124">
          <cell r="A124">
            <v>879</v>
          </cell>
          <cell r="B124" t="str">
            <v>Plymouth</v>
          </cell>
          <cell r="C124">
            <v>5</v>
          </cell>
          <cell r="D124">
            <v>625000</v>
          </cell>
          <cell r="E124">
            <v>0</v>
          </cell>
          <cell r="F124">
            <v>0</v>
          </cell>
          <cell r="G124">
            <v>2</v>
          </cell>
          <cell r="H124">
            <v>100000</v>
          </cell>
          <cell r="I124">
            <v>725000</v>
          </cell>
          <cell r="J124">
            <v>754000</v>
          </cell>
        </row>
        <row r="125">
          <cell r="A125">
            <v>880</v>
          </cell>
          <cell r="B125" t="str">
            <v>Torbay</v>
          </cell>
          <cell r="C125">
            <v>2</v>
          </cell>
          <cell r="D125">
            <v>250000</v>
          </cell>
          <cell r="E125">
            <v>0</v>
          </cell>
          <cell r="F125">
            <v>0</v>
          </cell>
          <cell r="G125">
            <v>2</v>
          </cell>
          <cell r="H125">
            <v>100000</v>
          </cell>
          <cell r="I125">
            <v>350000</v>
          </cell>
          <cell r="J125">
            <v>364000</v>
          </cell>
        </row>
        <row r="126">
          <cell r="A126">
            <v>881</v>
          </cell>
          <cell r="B126" t="str">
            <v>Essex</v>
          </cell>
          <cell r="C126">
            <v>21</v>
          </cell>
          <cell r="D126">
            <v>2625000</v>
          </cell>
          <cell r="E126">
            <v>0</v>
          </cell>
          <cell r="F126">
            <v>0</v>
          </cell>
          <cell r="G126">
            <v>5</v>
          </cell>
          <cell r="H126">
            <v>250000</v>
          </cell>
          <cell r="I126">
            <v>2875000</v>
          </cell>
          <cell r="J126">
            <v>2990000</v>
          </cell>
        </row>
        <row r="127">
          <cell r="A127">
            <v>882</v>
          </cell>
          <cell r="B127" t="str">
            <v>Southend-on-Sea</v>
          </cell>
          <cell r="C127">
            <v>5</v>
          </cell>
          <cell r="D127">
            <v>625000</v>
          </cell>
          <cell r="E127">
            <v>0</v>
          </cell>
          <cell r="F127">
            <v>0</v>
          </cell>
          <cell r="G127">
            <v>0</v>
          </cell>
          <cell r="H127">
            <v>0</v>
          </cell>
          <cell r="I127">
            <v>625000</v>
          </cell>
          <cell r="J127">
            <v>650000</v>
          </cell>
        </row>
        <row r="128">
          <cell r="A128">
            <v>883</v>
          </cell>
          <cell r="B128" t="str">
            <v>Thurrock</v>
          </cell>
          <cell r="C128">
            <v>6</v>
          </cell>
          <cell r="D128">
            <v>750000</v>
          </cell>
          <cell r="E128">
            <v>0</v>
          </cell>
          <cell r="F128">
            <v>0</v>
          </cell>
          <cell r="G128">
            <v>3</v>
          </cell>
          <cell r="H128">
            <v>150000</v>
          </cell>
          <cell r="I128">
            <v>900000</v>
          </cell>
          <cell r="J128">
            <v>936000</v>
          </cell>
        </row>
        <row r="129">
          <cell r="A129">
            <v>884</v>
          </cell>
          <cell r="B129" t="str">
            <v>Herefordshire</v>
          </cell>
          <cell r="C129">
            <v>3</v>
          </cell>
          <cell r="D129">
            <v>375000</v>
          </cell>
          <cell r="E129">
            <v>0</v>
          </cell>
          <cell r="F129">
            <v>0</v>
          </cell>
          <cell r="G129">
            <v>0</v>
          </cell>
          <cell r="H129">
            <v>0</v>
          </cell>
          <cell r="I129">
            <v>375000</v>
          </cell>
          <cell r="J129">
            <v>390000</v>
          </cell>
        </row>
        <row r="130">
          <cell r="A130">
            <v>885</v>
          </cell>
          <cell r="B130" t="str">
            <v>Worcestershire</v>
          </cell>
          <cell r="C130">
            <v>3</v>
          </cell>
          <cell r="D130">
            <v>375000</v>
          </cell>
          <cell r="E130">
            <v>0</v>
          </cell>
          <cell r="F130">
            <v>0</v>
          </cell>
          <cell r="G130">
            <v>3</v>
          </cell>
          <cell r="H130">
            <v>150000</v>
          </cell>
          <cell r="I130">
            <v>525000</v>
          </cell>
          <cell r="J130">
            <v>546000</v>
          </cell>
        </row>
        <row r="131">
          <cell r="A131">
            <v>886</v>
          </cell>
          <cell r="B131" t="str">
            <v>Kent</v>
          </cell>
          <cell r="C131">
            <v>43</v>
          </cell>
          <cell r="D131">
            <v>5375000</v>
          </cell>
          <cell r="E131">
            <v>0</v>
          </cell>
          <cell r="F131">
            <v>0</v>
          </cell>
          <cell r="G131">
            <v>17</v>
          </cell>
          <cell r="H131">
            <v>850000</v>
          </cell>
          <cell r="I131">
            <v>6225000</v>
          </cell>
          <cell r="J131">
            <v>6474000</v>
          </cell>
        </row>
        <row r="132">
          <cell r="A132">
            <v>887</v>
          </cell>
          <cell r="B132" t="str">
            <v>Medway</v>
          </cell>
          <cell r="C132">
            <v>7</v>
          </cell>
          <cell r="D132">
            <v>875000</v>
          </cell>
          <cell r="E132">
            <v>0</v>
          </cell>
          <cell r="F132">
            <v>0</v>
          </cell>
          <cell r="G132">
            <v>6</v>
          </cell>
          <cell r="H132">
            <v>300000</v>
          </cell>
          <cell r="I132">
            <v>1175000</v>
          </cell>
          <cell r="J132">
            <v>1222000</v>
          </cell>
        </row>
        <row r="133">
          <cell r="A133">
            <v>888</v>
          </cell>
          <cell r="B133" t="str">
            <v>Lancashire</v>
          </cell>
          <cell r="C133">
            <v>23</v>
          </cell>
          <cell r="D133">
            <v>2875000</v>
          </cell>
          <cell r="E133">
            <v>0</v>
          </cell>
          <cell r="F133">
            <v>0</v>
          </cell>
          <cell r="G133">
            <v>7</v>
          </cell>
          <cell r="H133">
            <v>350000</v>
          </cell>
          <cell r="I133">
            <v>3225000</v>
          </cell>
          <cell r="J133">
            <v>3354000</v>
          </cell>
        </row>
        <row r="134">
          <cell r="A134">
            <v>889</v>
          </cell>
          <cell r="B134" t="str">
            <v>Blackburn with Darwen</v>
          </cell>
          <cell r="C134">
            <v>9</v>
          </cell>
          <cell r="D134">
            <v>1125000</v>
          </cell>
          <cell r="E134">
            <v>0</v>
          </cell>
          <cell r="F134">
            <v>0</v>
          </cell>
          <cell r="G134">
            <v>0</v>
          </cell>
          <cell r="H134">
            <v>0</v>
          </cell>
          <cell r="I134">
            <v>1125000</v>
          </cell>
          <cell r="J134">
            <v>1170000</v>
          </cell>
        </row>
        <row r="135">
          <cell r="A135">
            <v>890</v>
          </cell>
          <cell r="B135" t="str">
            <v>Blackpool</v>
          </cell>
          <cell r="C135">
            <v>8</v>
          </cell>
          <cell r="D135">
            <v>1000000</v>
          </cell>
          <cell r="E135">
            <v>0</v>
          </cell>
          <cell r="F135">
            <v>0</v>
          </cell>
          <cell r="G135">
            <v>0</v>
          </cell>
          <cell r="H135">
            <v>0</v>
          </cell>
          <cell r="I135">
            <v>1000000</v>
          </cell>
          <cell r="J135">
            <v>1040000</v>
          </cell>
        </row>
        <row r="136">
          <cell r="A136">
            <v>891</v>
          </cell>
          <cell r="B136" t="str">
            <v>Nottinghamshire</v>
          </cell>
          <cell r="C136">
            <v>11</v>
          </cell>
          <cell r="D136">
            <v>1375000</v>
          </cell>
          <cell r="E136">
            <v>0</v>
          </cell>
          <cell r="F136">
            <v>0</v>
          </cell>
          <cell r="G136">
            <v>11</v>
          </cell>
          <cell r="H136">
            <v>550000</v>
          </cell>
          <cell r="I136">
            <v>1925000</v>
          </cell>
          <cell r="J136">
            <v>2002000</v>
          </cell>
        </row>
        <row r="137">
          <cell r="A137">
            <v>892</v>
          </cell>
          <cell r="B137" t="str">
            <v>Nottingham</v>
          </cell>
          <cell r="C137">
            <v>18</v>
          </cell>
          <cell r="D137">
            <v>2250000</v>
          </cell>
          <cell r="E137">
            <v>0</v>
          </cell>
          <cell r="F137">
            <v>0</v>
          </cell>
          <cell r="G137">
            <v>0</v>
          </cell>
          <cell r="H137">
            <v>0</v>
          </cell>
          <cell r="I137">
            <v>2250000</v>
          </cell>
          <cell r="J137">
            <v>2340000</v>
          </cell>
        </row>
        <row r="138">
          <cell r="A138">
            <v>893</v>
          </cell>
          <cell r="B138" t="str">
            <v>Shropshire</v>
          </cell>
          <cell r="C138">
            <v>4</v>
          </cell>
          <cell r="D138">
            <v>500000</v>
          </cell>
          <cell r="E138">
            <v>0</v>
          </cell>
          <cell r="F138">
            <v>0</v>
          </cell>
          <cell r="G138">
            <v>1</v>
          </cell>
          <cell r="H138">
            <v>50000</v>
          </cell>
          <cell r="I138">
            <v>550000</v>
          </cell>
          <cell r="J138">
            <v>572000</v>
          </cell>
        </row>
        <row r="139">
          <cell r="A139">
            <v>894</v>
          </cell>
          <cell r="B139" t="str">
            <v>Telford and Wrekin</v>
          </cell>
          <cell r="C139">
            <v>4</v>
          </cell>
          <cell r="D139">
            <v>500000</v>
          </cell>
          <cell r="E139">
            <v>0</v>
          </cell>
          <cell r="F139">
            <v>0</v>
          </cell>
          <cell r="G139">
            <v>1</v>
          </cell>
          <cell r="H139">
            <v>50000</v>
          </cell>
          <cell r="I139">
            <v>550000</v>
          </cell>
          <cell r="J139">
            <v>572000</v>
          </cell>
        </row>
        <row r="140">
          <cell r="A140">
            <v>908</v>
          </cell>
          <cell r="B140" t="str">
            <v>Cornwall</v>
          </cell>
          <cell r="C140">
            <v>3</v>
          </cell>
          <cell r="D140">
            <v>375000</v>
          </cell>
          <cell r="E140">
            <v>0</v>
          </cell>
          <cell r="F140">
            <v>0</v>
          </cell>
          <cell r="G140">
            <v>0</v>
          </cell>
          <cell r="H140">
            <v>0</v>
          </cell>
          <cell r="I140">
            <v>375000</v>
          </cell>
          <cell r="J140">
            <v>390000</v>
          </cell>
        </row>
        <row r="141">
          <cell r="A141">
            <v>909</v>
          </cell>
          <cell r="B141" t="str">
            <v>Cumbria</v>
          </cell>
          <cell r="C141">
            <v>9</v>
          </cell>
          <cell r="D141">
            <v>1125000</v>
          </cell>
          <cell r="E141">
            <v>0</v>
          </cell>
          <cell r="F141">
            <v>0</v>
          </cell>
          <cell r="G141">
            <v>2</v>
          </cell>
          <cell r="H141">
            <v>100000</v>
          </cell>
          <cell r="I141">
            <v>1225000</v>
          </cell>
          <cell r="J141">
            <v>1274000</v>
          </cell>
        </row>
        <row r="142">
          <cell r="A142">
            <v>916</v>
          </cell>
          <cell r="B142" t="str">
            <v>Gloucestershire</v>
          </cell>
          <cell r="C142">
            <v>5</v>
          </cell>
          <cell r="D142">
            <v>625000</v>
          </cell>
          <cell r="E142">
            <v>0</v>
          </cell>
          <cell r="F142">
            <v>0</v>
          </cell>
          <cell r="G142">
            <v>2</v>
          </cell>
          <cell r="H142">
            <v>100000</v>
          </cell>
          <cell r="I142">
            <v>725000</v>
          </cell>
          <cell r="J142">
            <v>754000</v>
          </cell>
        </row>
        <row r="143">
          <cell r="A143">
            <v>919</v>
          </cell>
          <cell r="B143" t="str">
            <v>Hertfordshire</v>
          </cell>
          <cell r="C143">
            <v>14</v>
          </cell>
          <cell r="D143">
            <v>1750000</v>
          </cell>
          <cell r="E143">
            <v>0</v>
          </cell>
          <cell r="F143">
            <v>0</v>
          </cell>
          <cell r="G143">
            <v>14</v>
          </cell>
          <cell r="H143">
            <v>700000</v>
          </cell>
          <cell r="I143">
            <v>2450000</v>
          </cell>
          <cell r="J143">
            <v>2548000</v>
          </cell>
        </row>
        <row r="144">
          <cell r="A144">
            <v>921</v>
          </cell>
          <cell r="B144" t="str">
            <v>Isle of Wight</v>
          </cell>
          <cell r="C144">
            <v>0</v>
          </cell>
          <cell r="D144">
            <v>0</v>
          </cell>
          <cell r="E144">
            <v>0</v>
          </cell>
          <cell r="F144">
            <v>0</v>
          </cell>
          <cell r="G144">
            <v>0</v>
          </cell>
          <cell r="H144">
            <v>0</v>
          </cell>
          <cell r="I144">
            <v>0</v>
          </cell>
          <cell r="J144">
            <v>0</v>
          </cell>
        </row>
        <row r="145">
          <cell r="A145">
            <v>925</v>
          </cell>
          <cell r="B145" t="str">
            <v>Lincolnshire</v>
          </cell>
          <cell r="C145">
            <v>27</v>
          </cell>
          <cell r="D145">
            <v>3375000</v>
          </cell>
          <cell r="E145">
            <v>0</v>
          </cell>
          <cell r="F145">
            <v>0</v>
          </cell>
          <cell r="G145">
            <v>10</v>
          </cell>
          <cell r="H145">
            <v>500000</v>
          </cell>
          <cell r="I145">
            <v>3875000</v>
          </cell>
          <cell r="J145">
            <v>4030000</v>
          </cell>
        </row>
        <row r="146">
          <cell r="A146">
            <v>926</v>
          </cell>
          <cell r="B146" t="str">
            <v>Norfolk</v>
          </cell>
          <cell r="C146">
            <v>14</v>
          </cell>
          <cell r="D146">
            <v>1750000</v>
          </cell>
          <cell r="E146">
            <v>0</v>
          </cell>
          <cell r="F146">
            <v>0</v>
          </cell>
          <cell r="G146">
            <v>3</v>
          </cell>
          <cell r="H146">
            <v>150000</v>
          </cell>
          <cell r="I146">
            <v>1900000</v>
          </cell>
          <cell r="J146">
            <v>1976000</v>
          </cell>
        </row>
        <row r="147">
          <cell r="A147">
            <v>928</v>
          </cell>
          <cell r="B147" t="str">
            <v>Northamptonshire</v>
          </cell>
          <cell r="C147">
            <v>10</v>
          </cell>
          <cell r="D147">
            <v>1250000</v>
          </cell>
          <cell r="E147">
            <v>0</v>
          </cell>
          <cell r="F147">
            <v>0</v>
          </cell>
          <cell r="G147">
            <v>1</v>
          </cell>
          <cell r="H147">
            <v>50000</v>
          </cell>
          <cell r="I147">
            <v>1300000</v>
          </cell>
          <cell r="J147">
            <v>1352000</v>
          </cell>
        </row>
        <row r="148">
          <cell r="A148">
            <v>929</v>
          </cell>
          <cell r="B148" t="str">
            <v>Northumberland</v>
          </cell>
          <cell r="C148">
            <v>3</v>
          </cell>
          <cell r="D148">
            <v>375000</v>
          </cell>
          <cell r="E148">
            <v>0</v>
          </cell>
          <cell r="F148">
            <v>0</v>
          </cell>
          <cell r="G148">
            <v>1</v>
          </cell>
          <cell r="H148">
            <v>50000</v>
          </cell>
          <cell r="I148">
            <v>425000</v>
          </cell>
          <cell r="J148">
            <v>442000</v>
          </cell>
        </row>
        <row r="149">
          <cell r="A149">
            <v>931</v>
          </cell>
          <cell r="B149" t="str">
            <v>Oxfordshire</v>
          </cell>
          <cell r="C149">
            <v>4</v>
          </cell>
          <cell r="D149">
            <v>500000</v>
          </cell>
          <cell r="E149">
            <v>0</v>
          </cell>
          <cell r="F149">
            <v>0</v>
          </cell>
          <cell r="G149">
            <v>2</v>
          </cell>
          <cell r="H149">
            <v>100000</v>
          </cell>
          <cell r="I149">
            <v>600000</v>
          </cell>
          <cell r="J149">
            <v>624000</v>
          </cell>
        </row>
        <row r="150">
          <cell r="A150">
            <v>933</v>
          </cell>
          <cell r="B150" t="str">
            <v>Somerset</v>
          </cell>
          <cell r="C150">
            <v>6</v>
          </cell>
          <cell r="D150">
            <v>750000</v>
          </cell>
          <cell r="E150">
            <v>0</v>
          </cell>
          <cell r="F150">
            <v>0</v>
          </cell>
          <cell r="G150">
            <v>1</v>
          </cell>
          <cell r="H150">
            <v>50000</v>
          </cell>
          <cell r="I150">
            <v>800000</v>
          </cell>
          <cell r="J150">
            <v>832000</v>
          </cell>
        </row>
        <row r="151">
          <cell r="A151">
            <v>935</v>
          </cell>
          <cell r="B151" t="str">
            <v>Suffolk</v>
          </cell>
          <cell r="C151">
            <v>2</v>
          </cell>
          <cell r="D151">
            <v>250000</v>
          </cell>
          <cell r="E151">
            <v>0</v>
          </cell>
          <cell r="F151">
            <v>0</v>
          </cell>
          <cell r="G151">
            <v>2</v>
          </cell>
          <cell r="H151">
            <v>100000</v>
          </cell>
          <cell r="I151">
            <v>350000</v>
          </cell>
          <cell r="J151">
            <v>364000</v>
          </cell>
        </row>
        <row r="152">
          <cell r="A152">
            <v>936</v>
          </cell>
          <cell r="B152" t="str">
            <v>Surrey</v>
          </cell>
          <cell r="C152">
            <v>3</v>
          </cell>
          <cell r="D152">
            <v>375000</v>
          </cell>
          <cell r="E152">
            <v>0</v>
          </cell>
          <cell r="F152">
            <v>0</v>
          </cell>
          <cell r="G152">
            <v>3</v>
          </cell>
          <cell r="H152">
            <v>150000</v>
          </cell>
          <cell r="I152">
            <v>525000</v>
          </cell>
          <cell r="J152">
            <v>546000</v>
          </cell>
        </row>
        <row r="153">
          <cell r="A153">
            <v>937</v>
          </cell>
          <cell r="B153" t="str">
            <v>Warwickshire</v>
          </cell>
          <cell r="C153">
            <v>7</v>
          </cell>
          <cell r="D153">
            <v>875000</v>
          </cell>
          <cell r="E153">
            <v>0</v>
          </cell>
          <cell r="F153">
            <v>0</v>
          </cell>
          <cell r="G153">
            <v>7</v>
          </cell>
          <cell r="H153">
            <v>350000</v>
          </cell>
          <cell r="I153">
            <v>1225000</v>
          </cell>
          <cell r="J153">
            <v>1274000</v>
          </cell>
        </row>
        <row r="154">
          <cell r="A154">
            <v>938</v>
          </cell>
          <cell r="B154" t="str">
            <v>West Sussex</v>
          </cell>
          <cell r="C154">
            <v>2</v>
          </cell>
          <cell r="D154">
            <v>250000</v>
          </cell>
          <cell r="E154">
            <v>0</v>
          </cell>
          <cell r="F154">
            <v>0</v>
          </cell>
          <cell r="G154">
            <v>2</v>
          </cell>
          <cell r="H154">
            <v>100000</v>
          </cell>
          <cell r="I154">
            <v>350000</v>
          </cell>
          <cell r="J154">
            <v>364000</v>
          </cell>
        </row>
      </sheetData>
      <sheetData sheetId="5"/>
      <sheetData sheetId="6"/>
      <sheetData sheetId="7"/>
      <sheetData sheetId="8" refreshError="1">
        <row r="12">
          <cell r="A12">
            <v>841</v>
          </cell>
          <cell r="B12" t="str">
            <v>Darlington</v>
          </cell>
          <cell r="C12">
            <v>250</v>
          </cell>
          <cell r="D12">
            <v>0</v>
          </cell>
          <cell r="E12">
            <v>250</v>
          </cell>
          <cell r="F12">
            <v>8684.5</v>
          </cell>
          <cell r="G12">
            <v>0</v>
          </cell>
          <cell r="H12">
            <v>6351</v>
          </cell>
          <cell r="I12">
            <v>0</v>
          </cell>
          <cell r="J12">
            <v>222</v>
          </cell>
          <cell r="K12">
            <v>0</v>
          </cell>
          <cell r="L12">
            <v>222</v>
          </cell>
          <cell r="M12">
            <v>21</v>
          </cell>
          <cell r="N12">
            <v>714.5</v>
          </cell>
          <cell r="O12">
            <v>0</v>
          </cell>
          <cell r="P12">
            <v>0</v>
          </cell>
          <cell r="Q12">
            <v>16243</v>
          </cell>
          <cell r="S12">
            <v>15257.5</v>
          </cell>
          <cell r="T12">
            <v>0.56919547763395051</v>
          </cell>
          <cell r="U12">
            <v>0.41625430116336226</v>
          </cell>
          <cell r="V12">
            <v>1.4550221202687202E-2</v>
          </cell>
        </row>
        <row r="13">
          <cell r="A13">
            <v>840</v>
          </cell>
          <cell r="B13" t="str">
            <v>Durham</v>
          </cell>
          <cell r="C13">
            <v>552</v>
          </cell>
          <cell r="D13">
            <v>0</v>
          </cell>
          <cell r="E13">
            <v>552</v>
          </cell>
          <cell r="F13">
            <v>41227</v>
          </cell>
          <cell r="G13">
            <v>0</v>
          </cell>
          <cell r="H13">
            <v>33001</v>
          </cell>
          <cell r="I13">
            <v>0</v>
          </cell>
          <cell r="J13">
            <v>1072</v>
          </cell>
          <cell r="K13">
            <v>0</v>
          </cell>
          <cell r="L13">
            <v>1072</v>
          </cell>
          <cell r="M13">
            <v>11</v>
          </cell>
          <cell r="N13">
            <v>2028.5</v>
          </cell>
          <cell r="O13">
            <v>0</v>
          </cell>
          <cell r="P13">
            <v>0</v>
          </cell>
          <cell r="Q13">
            <v>77891.5</v>
          </cell>
          <cell r="S13">
            <v>75300</v>
          </cell>
          <cell r="T13">
            <v>0.54750332005312086</v>
          </cell>
          <cell r="U13">
            <v>0.43826029216467466</v>
          </cell>
          <cell r="V13">
            <v>1.4236387782204516E-2</v>
          </cell>
        </row>
        <row r="14">
          <cell r="A14">
            <v>390</v>
          </cell>
          <cell r="B14" t="str">
            <v>Gateshead</v>
          </cell>
          <cell r="C14">
            <v>28.5</v>
          </cell>
          <cell r="D14">
            <v>0</v>
          </cell>
          <cell r="E14">
            <v>28.5</v>
          </cell>
          <cell r="F14">
            <v>16031.5</v>
          </cell>
          <cell r="G14">
            <v>0</v>
          </cell>
          <cell r="H14">
            <v>12016</v>
          </cell>
          <cell r="I14">
            <v>0</v>
          </cell>
          <cell r="J14">
            <v>385</v>
          </cell>
          <cell r="K14">
            <v>0</v>
          </cell>
          <cell r="L14">
            <v>385</v>
          </cell>
          <cell r="M14">
            <v>90</v>
          </cell>
          <cell r="N14">
            <v>822.5</v>
          </cell>
          <cell r="O14">
            <v>1231</v>
          </cell>
          <cell r="P14">
            <v>0</v>
          </cell>
          <cell r="Q14">
            <v>30604.5</v>
          </cell>
          <cell r="S14">
            <v>28432.5</v>
          </cell>
          <cell r="T14">
            <v>0.56384419238547434</v>
          </cell>
          <cell r="U14">
            <v>0.42261496526861864</v>
          </cell>
          <cell r="V14">
            <v>1.3540842345906972E-2</v>
          </cell>
        </row>
        <row r="15">
          <cell r="A15">
            <v>805</v>
          </cell>
          <cell r="B15" t="str">
            <v>Hartlepool</v>
          </cell>
          <cell r="C15">
            <v>18</v>
          </cell>
          <cell r="D15">
            <v>0</v>
          </cell>
          <cell r="E15">
            <v>18</v>
          </cell>
          <cell r="F15">
            <v>8923</v>
          </cell>
          <cell r="G15">
            <v>0</v>
          </cell>
          <cell r="H15">
            <v>6658</v>
          </cell>
          <cell r="I15">
            <v>0</v>
          </cell>
          <cell r="J15">
            <v>146.5</v>
          </cell>
          <cell r="K15">
            <v>0</v>
          </cell>
          <cell r="L15">
            <v>146.5</v>
          </cell>
          <cell r="M15">
            <v>55</v>
          </cell>
          <cell r="N15">
            <v>0</v>
          </cell>
          <cell r="O15">
            <v>0</v>
          </cell>
          <cell r="P15">
            <v>0</v>
          </cell>
          <cell r="Q15">
            <v>15800.5</v>
          </cell>
          <cell r="S15">
            <v>15727.5</v>
          </cell>
          <cell r="T15">
            <v>0.56735018280082661</v>
          </cell>
          <cell r="U15">
            <v>0.42333492290573838</v>
          </cell>
          <cell r="V15">
            <v>9.3148942934350668E-3</v>
          </cell>
        </row>
        <row r="16">
          <cell r="A16">
            <v>806</v>
          </cell>
          <cell r="B16" t="str">
            <v>Middlesbrough</v>
          </cell>
          <cell r="C16">
            <v>0</v>
          </cell>
          <cell r="D16">
            <v>0</v>
          </cell>
          <cell r="E16">
            <v>0</v>
          </cell>
          <cell r="F16">
            <v>13395</v>
          </cell>
          <cell r="G16">
            <v>0</v>
          </cell>
          <cell r="H16">
            <v>5808</v>
          </cell>
          <cell r="I16">
            <v>0</v>
          </cell>
          <cell r="J16">
            <v>424.5</v>
          </cell>
          <cell r="K16">
            <v>0</v>
          </cell>
          <cell r="L16">
            <v>424.5</v>
          </cell>
          <cell r="M16">
            <v>77</v>
          </cell>
          <cell r="N16">
            <v>0</v>
          </cell>
          <cell r="O16">
            <v>1441</v>
          </cell>
          <cell r="P16">
            <v>2163</v>
          </cell>
          <cell r="Q16">
            <v>23308.5</v>
          </cell>
          <cell r="S16">
            <v>19627.5</v>
          </cell>
          <cell r="T16">
            <v>0.68246083301490257</v>
          </cell>
          <cell r="U16">
            <v>0.29591134887275505</v>
          </cell>
          <cell r="V16">
            <v>2.1627818112342378E-2</v>
          </cell>
        </row>
        <row r="17">
          <cell r="A17">
            <v>391</v>
          </cell>
          <cell r="B17" t="str">
            <v>Newcastle upon Tyne</v>
          </cell>
          <cell r="C17">
            <v>570</v>
          </cell>
          <cell r="D17">
            <v>0</v>
          </cell>
          <cell r="E17">
            <v>570</v>
          </cell>
          <cell r="F17">
            <v>19384.5</v>
          </cell>
          <cell r="G17">
            <v>0</v>
          </cell>
          <cell r="H17">
            <v>17470</v>
          </cell>
          <cell r="I17">
            <v>2585</v>
          </cell>
          <cell r="J17">
            <v>451</v>
          </cell>
          <cell r="K17">
            <v>125.5</v>
          </cell>
          <cell r="L17">
            <v>576.5</v>
          </cell>
          <cell r="M17">
            <v>116</v>
          </cell>
          <cell r="N17">
            <v>5113.5</v>
          </cell>
          <cell r="O17">
            <v>0</v>
          </cell>
          <cell r="P17">
            <v>0</v>
          </cell>
          <cell r="Q17">
            <v>43230.5</v>
          </cell>
          <cell r="S17">
            <v>37305.5</v>
          </cell>
          <cell r="T17">
            <v>0.51961507016391684</v>
          </cell>
          <cell r="U17">
            <v>0.46829555963597863</v>
          </cell>
          <cell r="V17">
            <v>1.2089370200104543E-2</v>
          </cell>
        </row>
        <row r="18">
          <cell r="A18">
            <v>392</v>
          </cell>
          <cell r="B18" t="str">
            <v>North Tyneside</v>
          </cell>
          <cell r="C18">
            <v>59</v>
          </cell>
          <cell r="D18">
            <v>0</v>
          </cell>
          <cell r="E18">
            <v>59</v>
          </cell>
          <cell r="F18">
            <v>15770</v>
          </cell>
          <cell r="G18">
            <v>0</v>
          </cell>
          <cell r="H18">
            <v>13818.5</v>
          </cell>
          <cell r="I18">
            <v>2056.5</v>
          </cell>
          <cell r="J18">
            <v>437.5</v>
          </cell>
          <cell r="K18">
            <v>169</v>
          </cell>
          <cell r="L18">
            <v>606.5</v>
          </cell>
          <cell r="M18">
            <v>60</v>
          </cell>
          <cell r="N18">
            <v>971.5</v>
          </cell>
          <cell r="O18">
            <v>0</v>
          </cell>
          <cell r="P18">
            <v>0</v>
          </cell>
          <cell r="Q18">
            <v>31285.5</v>
          </cell>
          <cell r="S18">
            <v>30026</v>
          </cell>
          <cell r="T18">
            <v>0.52521148338106971</v>
          </cell>
          <cell r="U18">
            <v>0.46021781123026712</v>
          </cell>
          <cell r="V18">
            <v>1.4570705388663159E-2</v>
          </cell>
        </row>
        <row r="19">
          <cell r="A19">
            <v>929</v>
          </cell>
          <cell r="B19" t="str">
            <v>Northumberland</v>
          </cell>
          <cell r="C19">
            <v>38.5</v>
          </cell>
          <cell r="D19">
            <v>0</v>
          </cell>
          <cell r="E19">
            <v>38.5</v>
          </cell>
          <cell r="F19">
            <v>18715.5</v>
          </cell>
          <cell r="G19">
            <v>0</v>
          </cell>
          <cell r="H19">
            <v>30560.5</v>
          </cell>
          <cell r="I19">
            <v>15198</v>
          </cell>
          <cell r="J19">
            <v>464</v>
          </cell>
          <cell r="K19">
            <v>43</v>
          </cell>
          <cell r="L19">
            <v>507</v>
          </cell>
          <cell r="M19">
            <v>3</v>
          </cell>
          <cell r="N19">
            <v>667.5</v>
          </cell>
          <cell r="O19">
            <v>0</v>
          </cell>
          <cell r="P19">
            <v>0</v>
          </cell>
          <cell r="Q19">
            <v>50492</v>
          </cell>
          <cell r="S19">
            <v>49740</v>
          </cell>
          <cell r="T19">
            <v>0.37626658624849219</v>
          </cell>
          <cell r="U19">
            <v>0.61440490550864491</v>
          </cell>
          <cell r="V19">
            <v>9.328508242862887E-3</v>
          </cell>
        </row>
        <row r="20">
          <cell r="A20">
            <v>807</v>
          </cell>
          <cell r="B20" t="str">
            <v>Redcar and Cleveland</v>
          </cell>
          <cell r="C20">
            <v>0</v>
          </cell>
          <cell r="D20">
            <v>0</v>
          </cell>
          <cell r="E20">
            <v>0</v>
          </cell>
          <cell r="F20">
            <v>12926.5</v>
          </cell>
          <cell r="G20">
            <v>0</v>
          </cell>
          <cell r="H20">
            <v>10332.5</v>
          </cell>
          <cell r="I20">
            <v>0</v>
          </cell>
          <cell r="J20">
            <v>224</v>
          </cell>
          <cell r="K20">
            <v>0</v>
          </cell>
          <cell r="L20">
            <v>224</v>
          </cell>
          <cell r="M20">
            <v>120</v>
          </cell>
          <cell r="N20">
            <v>0</v>
          </cell>
          <cell r="O20">
            <v>0</v>
          </cell>
          <cell r="P20">
            <v>0</v>
          </cell>
          <cell r="Q20">
            <v>23603</v>
          </cell>
          <cell r="S20">
            <v>23483</v>
          </cell>
          <cell r="T20">
            <v>0.55046203636673341</v>
          </cell>
          <cell r="U20">
            <v>0.43999914832006132</v>
          </cell>
          <cell r="V20">
            <v>9.5388153132052976E-3</v>
          </cell>
        </row>
        <row r="21">
          <cell r="A21">
            <v>393</v>
          </cell>
          <cell r="B21" t="str">
            <v>South Tyneside</v>
          </cell>
          <cell r="C21">
            <v>134.5</v>
          </cell>
          <cell r="D21">
            <v>0</v>
          </cell>
          <cell r="E21">
            <v>134.5</v>
          </cell>
          <cell r="F21">
            <v>12943</v>
          </cell>
          <cell r="G21">
            <v>0</v>
          </cell>
          <cell r="H21">
            <v>10257</v>
          </cell>
          <cell r="I21">
            <v>0</v>
          </cell>
          <cell r="J21">
            <v>435</v>
          </cell>
          <cell r="K21">
            <v>0</v>
          </cell>
          <cell r="L21">
            <v>435</v>
          </cell>
          <cell r="M21">
            <v>158</v>
          </cell>
          <cell r="N21">
            <v>0</v>
          </cell>
          <cell r="O21">
            <v>0</v>
          </cell>
          <cell r="P21">
            <v>0</v>
          </cell>
          <cell r="Q21">
            <v>23927.5</v>
          </cell>
          <cell r="S21">
            <v>23635</v>
          </cell>
          <cell r="T21">
            <v>0.54762005500317323</v>
          </cell>
          <cell r="U21">
            <v>0.43397503702136664</v>
          </cell>
          <cell r="V21">
            <v>1.8404907975460124E-2</v>
          </cell>
        </row>
        <row r="22">
          <cell r="A22">
            <v>808</v>
          </cell>
          <cell r="B22" t="str">
            <v>Stockton-on-Tees</v>
          </cell>
          <cell r="C22">
            <v>0</v>
          </cell>
          <cell r="D22">
            <v>0</v>
          </cell>
          <cell r="E22">
            <v>0</v>
          </cell>
          <cell r="F22">
            <v>16913.5</v>
          </cell>
          <cell r="G22">
            <v>0</v>
          </cell>
          <cell r="H22">
            <v>12890</v>
          </cell>
          <cell r="I22">
            <v>0</v>
          </cell>
          <cell r="J22">
            <v>498</v>
          </cell>
          <cell r="K22">
            <v>0</v>
          </cell>
          <cell r="L22">
            <v>498</v>
          </cell>
          <cell r="M22">
            <v>51</v>
          </cell>
          <cell r="N22">
            <v>1881</v>
          </cell>
          <cell r="O22">
            <v>0</v>
          </cell>
          <cell r="P22">
            <v>0</v>
          </cell>
          <cell r="Q22">
            <v>32233.5</v>
          </cell>
          <cell r="S22">
            <v>30301.5</v>
          </cell>
          <cell r="T22">
            <v>0.55817368777123244</v>
          </cell>
          <cell r="U22">
            <v>0.42539148226985463</v>
          </cell>
          <cell r="V22">
            <v>1.6434829958912926E-2</v>
          </cell>
        </row>
        <row r="23">
          <cell r="A23">
            <v>394</v>
          </cell>
          <cell r="B23" t="str">
            <v>Sunderland</v>
          </cell>
          <cell r="C23">
            <v>383</v>
          </cell>
          <cell r="D23">
            <v>0</v>
          </cell>
          <cell r="E23">
            <v>383</v>
          </cell>
          <cell r="F23">
            <v>24355.5</v>
          </cell>
          <cell r="G23">
            <v>0</v>
          </cell>
          <cell r="H23">
            <v>19977</v>
          </cell>
          <cell r="I23">
            <v>0</v>
          </cell>
          <cell r="J23">
            <v>707</v>
          </cell>
          <cell r="K23">
            <v>0</v>
          </cell>
          <cell r="L23">
            <v>707</v>
          </cell>
          <cell r="M23">
            <v>71</v>
          </cell>
          <cell r="N23">
            <v>1152</v>
          </cell>
          <cell r="O23">
            <v>0</v>
          </cell>
          <cell r="P23">
            <v>0</v>
          </cell>
          <cell r="Q23">
            <v>46645.5</v>
          </cell>
          <cell r="S23">
            <v>45039.5</v>
          </cell>
          <cell r="T23">
            <v>0.54075866739195599</v>
          </cell>
          <cell r="U23">
            <v>0.44354400026643281</v>
          </cell>
          <cell r="V23">
            <v>1.5697332341611251E-2</v>
          </cell>
        </row>
        <row r="25">
          <cell r="B25" t="str">
            <v>NORTH WEST</v>
          </cell>
          <cell r="C25">
            <v>3680</v>
          </cell>
          <cell r="D25">
            <v>0</v>
          </cell>
          <cell r="E25">
            <v>3680</v>
          </cell>
          <cell r="F25">
            <v>598281.5</v>
          </cell>
          <cell r="G25">
            <v>0</v>
          </cell>
          <cell r="H25">
            <v>472516</v>
          </cell>
          <cell r="I25">
            <v>0</v>
          </cell>
          <cell r="J25">
            <v>13507</v>
          </cell>
          <cell r="K25">
            <v>707</v>
          </cell>
          <cell r="L25">
            <v>14214</v>
          </cell>
          <cell r="M25">
            <v>2171</v>
          </cell>
          <cell r="N25">
            <v>56622.5</v>
          </cell>
          <cell r="O25">
            <v>0</v>
          </cell>
          <cell r="P25">
            <v>685</v>
          </cell>
          <cell r="Q25">
            <v>1148170</v>
          </cell>
          <cell r="S25">
            <v>1084304.5</v>
          </cell>
          <cell r="T25">
            <v>0.55176520986494104</v>
          </cell>
          <cell r="U25">
            <v>0.43577795720667029</v>
          </cell>
          <cell r="V25">
            <v>1.2456832928388659E-2</v>
          </cell>
        </row>
        <row r="26">
          <cell r="A26">
            <v>889</v>
          </cell>
          <cell r="B26" t="str">
            <v>Blackburn with Darwen</v>
          </cell>
          <cell r="C26">
            <v>369</v>
          </cell>
          <cell r="D26">
            <v>0</v>
          </cell>
          <cell r="E26">
            <v>369</v>
          </cell>
          <cell r="F26">
            <v>14599</v>
          </cell>
          <cell r="G26">
            <v>0</v>
          </cell>
          <cell r="H26">
            <v>9608</v>
          </cell>
          <cell r="I26">
            <v>0</v>
          </cell>
          <cell r="J26">
            <v>332</v>
          </cell>
          <cell r="K26">
            <v>0</v>
          </cell>
          <cell r="L26">
            <v>332</v>
          </cell>
          <cell r="M26">
            <v>81</v>
          </cell>
          <cell r="N26">
            <v>3350</v>
          </cell>
          <cell r="O26">
            <v>0</v>
          </cell>
          <cell r="P26">
            <v>0</v>
          </cell>
          <cell r="Q26">
            <v>28339</v>
          </cell>
          <cell r="S26">
            <v>24539</v>
          </cell>
          <cell r="T26">
            <v>0.59493051876604586</v>
          </cell>
          <cell r="U26">
            <v>0.39153999755491259</v>
          </cell>
          <cell r="V26">
            <v>1.3529483679041526E-2</v>
          </cell>
        </row>
        <row r="27">
          <cell r="A27">
            <v>890</v>
          </cell>
          <cell r="B27" t="str">
            <v>Blackpool</v>
          </cell>
          <cell r="C27">
            <v>0</v>
          </cell>
          <cell r="D27">
            <v>0</v>
          </cell>
          <cell r="E27">
            <v>0</v>
          </cell>
          <cell r="F27">
            <v>11949.5</v>
          </cell>
          <cell r="G27">
            <v>0</v>
          </cell>
          <cell r="H27">
            <v>8740</v>
          </cell>
          <cell r="I27">
            <v>0</v>
          </cell>
          <cell r="J27">
            <v>286.5</v>
          </cell>
          <cell r="K27">
            <v>0</v>
          </cell>
          <cell r="L27">
            <v>286.5</v>
          </cell>
          <cell r="M27">
            <v>210</v>
          </cell>
          <cell r="N27">
            <v>1199.5</v>
          </cell>
          <cell r="O27">
            <v>0</v>
          </cell>
          <cell r="P27">
            <v>0</v>
          </cell>
          <cell r="Q27">
            <v>22385.5</v>
          </cell>
          <cell r="S27">
            <v>20976</v>
          </cell>
          <cell r="T27">
            <v>0.56967486651411137</v>
          </cell>
          <cell r="U27">
            <v>0.41666666666666669</v>
          </cell>
          <cell r="V27">
            <v>1.3658466819221967E-2</v>
          </cell>
        </row>
        <row r="28">
          <cell r="A28">
            <v>350</v>
          </cell>
          <cell r="B28" t="str">
            <v>Bolton</v>
          </cell>
          <cell r="C28">
            <v>215</v>
          </cell>
          <cell r="D28">
            <v>0</v>
          </cell>
          <cell r="E28">
            <v>215</v>
          </cell>
          <cell r="F28">
            <v>24767</v>
          </cell>
          <cell r="G28">
            <v>0</v>
          </cell>
          <cell r="H28">
            <v>19938</v>
          </cell>
          <cell r="I28">
            <v>0</v>
          </cell>
          <cell r="J28">
            <v>422.5</v>
          </cell>
          <cell r="K28">
            <v>18.5</v>
          </cell>
          <cell r="L28">
            <v>441</v>
          </cell>
          <cell r="M28">
            <v>66</v>
          </cell>
          <cell r="N28">
            <v>3240.5</v>
          </cell>
          <cell r="O28">
            <v>0</v>
          </cell>
          <cell r="P28">
            <v>0</v>
          </cell>
          <cell r="Q28">
            <v>48667.5</v>
          </cell>
          <cell r="S28">
            <v>45127.5</v>
          </cell>
          <cell r="T28">
            <v>0.5488227799013905</v>
          </cell>
          <cell r="U28">
            <v>0.44181485790260927</v>
          </cell>
          <cell r="V28">
            <v>9.3623621960002221E-3</v>
          </cell>
        </row>
        <row r="29">
          <cell r="A29">
            <v>351</v>
          </cell>
          <cell r="B29" t="str">
            <v>Bury</v>
          </cell>
          <cell r="C29">
            <v>47</v>
          </cell>
          <cell r="D29">
            <v>0</v>
          </cell>
          <cell r="E29">
            <v>47</v>
          </cell>
          <cell r="F29">
            <v>15905</v>
          </cell>
          <cell r="G29">
            <v>0</v>
          </cell>
          <cell r="H29">
            <v>12008</v>
          </cell>
          <cell r="I29">
            <v>0</v>
          </cell>
          <cell r="J29">
            <v>217</v>
          </cell>
          <cell r="K29">
            <v>0</v>
          </cell>
          <cell r="L29">
            <v>217</v>
          </cell>
          <cell r="M29">
            <v>106</v>
          </cell>
          <cell r="N29">
            <v>2581</v>
          </cell>
          <cell r="O29">
            <v>0</v>
          </cell>
          <cell r="P29">
            <v>0</v>
          </cell>
          <cell r="Q29">
            <v>30864</v>
          </cell>
          <cell r="S29">
            <v>28130</v>
          </cell>
          <cell r="T29">
            <v>0.56541059367223601</v>
          </cell>
          <cell r="U29">
            <v>0.42687522218272306</v>
          </cell>
          <cell r="V29">
            <v>7.7141841450408819E-3</v>
          </cell>
        </row>
        <row r="30">
          <cell r="A30">
            <v>875</v>
          </cell>
          <cell r="B30" t="str">
            <v>Cheshire</v>
          </cell>
          <cell r="C30">
            <v>93</v>
          </cell>
          <cell r="D30">
            <v>0</v>
          </cell>
          <cell r="E30">
            <v>93</v>
          </cell>
          <cell r="F30">
            <v>55656.5</v>
          </cell>
          <cell r="G30">
            <v>0</v>
          </cell>
          <cell r="H30">
            <v>47722.5</v>
          </cell>
          <cell r="I30">
            <v>0</v>
          </cell>
          <cell r="J30">
            <v>999.5</v>
          </cell>
          <cell r="K30">
            <v>150</v>
          </cell>
          <cell r="L30">
            <v>1149.5</v>
          </cell>
          <cell r="M30">
            <v>0</v>
          </cell>
          <cell r="N30">
            <v>8574</v>
          </cell>
          <cell r="O30">
            <v>0</v>
          </cell>
          <cell r="P30">
            <v>0</v>
          </cell>
          <cell r="Q30">
            <v>113195.5</v>
          </cell>
          <cell r="S30">
            <v>104378.5</v>
          </cell>
          <cell r="T30">
            <v>0.53321804777803861</v>
          </cell>
          <cell r="U30">
            <v>0.4572062254199859</v>
          </cell>
          <cell r="V30">
            <v>9.575726801975503E-3</v>
          </cell>
        </row>
        <row r="31">
          <cell r="A31">
            <v>909</v>
          </cell>
          <cell r="B31" t="str">
            <v>Cumbria</v>
          </cell>
          <cell r="C31">
            <v>253</v>
          </cell>
          <cell r="D31">
            <v>0</v>
          </cell>
          <cell r="E31">
            <v>253</v>
          </cell>
          <cell r="F31">
            <v>40059.5</v>
          </cell>
          <cell r="G31">
            <v>0</v>
          </cell>
          <cell r="H31">
            <v>35310.5</v>
          </cell>
          <cell r="I31">
            <v>0</v>
          </cell>
          <cell r="J31">
            <v>431</v>
          </cell>
          <cell r="K31">
            <v>0</v>
          </cell>
          <cell r="L31">
            <v>431</v>
          </cell>
          <cell r="M31">
            <v>66</v>
          </cell>
          <cell r="N31">
            <v>3333</v>
          </cell>
          <cell r="O31">
            <v>0</v>
          </cell>
          <cell r="P31">
            <v>0</v>
          </cell>
          <cell r="Q31">
            <v>79453</v>
          </cell>
          <cell r="S31">
            <v>75801</v>
          </cell>
          <cell r="T31">
            <v>0.52848247384599145</v>
          </cell>
          <cell r="U31">
            <v>0.46583158533528579</v>
          </cell>
          <cell r="V31">
            <v>5.6859408187227081E-3</v>
          </cell>
        </row>
        <row r="32">
          <cell r="A32">
            <v>876</v>
          </cell>
          <cell r="B32" t="str">
            <v>Halton</v>
          </cell>
          <cell r="C32">
            <v>195</v>
          </cell>
          <cell r="D32">
            <v>0</v>
          </cell>
          <cell r="E32">
            <v>195</v>
          </cell>
          <cell r="F32">
            <v>10490</v>
          </cell>
          <cell r="G32">
            <v>0</v>
          </cell>
          <cell r="H32">
            <v>8312</v>
          </cell>
          <cell r="I32">
            <v>0</v>
          </cell>
          <cell r="J32">
            <v>352.5</v>
          </cell>
          <cell r="K32">
            <v>0</v>
          </cell>
          <cell r="L32">
            <v>352.5</v>
          </cell>
          <cell r="M32">
            <v>33</v>
          </cell>
          <cell r="N32">
            <v>7</v>
          </cell>
          <cell r="O32">
            <v>0</v>
          </cell>
          <cell r="P32">
            <v>0</v>
          </cell>
          <cell r="Q32">
            <v>19389.5</v>
          </cell>
          <cell r="S32">
            <v>19154.5</v>
          </cell>
          <cell r="T32">
            <v>0.54765198778354951</v>
          </cell>
          <cell r="U32">
            <v>0.43394502597300894</v>
          </cell>
          <cell r="V32">
            <v>1.8402986243441489E-2</v>
          </cell>
        </row>
        <row r="33">
          <cell r="A33">
            <v>340</v>
          </cell>
          <cell r="B33" t="str">
            <v>Knowsley</v>
          </cell>
          <cell r="C33">
            <v>0</v>
          </cell>
          <cell r="D33">
            <v>0</v>
          </cell>
          <cell r="E33">
            <v>0</v>
          </cell>
          <cell r="F33">
            <v>15567</v>
          </cell>
          <cell r="G33">
            <v>0</v>
          </cell>
          <cell r="H33">
            <v>10185</v>
          </cell>
          <cell r="I33">
            <v>0</v>
          </cell>
          <cell r="J33">
            <v>522.5</v>
          </cell>
          <cell r="K33">
            <v>0</v>
          </cell>
          <cell r="L33">
            <v>522.5</v>
          </cell>
          <cell r="M33">
            <v>109</v>
          </cell>
          <cell r="N33">
            <v>30</v>
          </cell>
          <cell r="O33">
            <v>0</v>
          </cell>
          <cell r="P33">
            <v>0</v>
          </cell>
          <cell r="Q33">
            <v>26413.5</v>
          </cell>
          <cell r="S33">
            <v>26274.5</v>
          </cell>
          <cell r="T33">
            <v>0.59247559420731122</v>
          </cell>
          <cell r="U33">
            <v>0.38763820434261353</v>
          </cell>
          <cell r="V33">
            <v>1.9886201450075167E-2</v>
          </cell>
        </row>
        <row r="34">
          <cell r="A34">
            <v>888</v>
          </cell>
          <cell r="B34" t="str">
            <v>Lancashire</v>
          </cell>
          <cell r="C34">
            <v>1093</v>
          </cell>
          <cell r="D34">
            <v>0</v>
          </cell>
          <cell r="E34">
            <v>1093</v>
          </cell>
          <cell r="F34">
            <v>95315.5</v>
          </cell>
          <cell r="G34">
            <v>0</v>
          </cell>
          <cell r="H34">
            <v>76687.5</v>
          </cell>
          <cell r="I34">
            <v>0</v>
          </cell>
          <cell r="J34">
            <v>2221.5</v>
          </cell>
          <cell r="K34">
            <v>0</v>
          </cell>
          <cell r="L34">
            <v>2221.5</v>
          </cell>
          <cell r="M34">
            <v>371</v>
          </cell>
          <cell r="N34">
            <v>6550.5</v>
          </cell>
          <cell r="O34">
            <v>0</v>
          </cell>
          <cell r="P34">
            <v>0</v>
          </cell>
          <cell r="Q34">
            <v>182239</v>
          </cell>
          <cell r="S34">
            <v>174224.5</v>
          </cell>
          <cell r="T34">
            <v>0.54708436528731608</v>
          </cell>
          <cell r="U34">
            <v>0.44016484478359819</v>
          </cell>
          <cell r="V34">
            <v>1.2750789929085748E-2</v>
          </cell>
        </row>
        <row r="35">
          <cell r="A35">
            <v>341</v>
          </cell>
          <cell r="B35" t="str">
            <v>Liverpool</v>
          </cell>
          <cell r="C35">
            <v>235</v>
          </cell>
          <cell r="D35">
            <v>0</v>
          </cell>
          <cell r="E35">
            <v>235</v>
          </cell>
          <cell r="F35">
            <v>38350</v>
          </cell>
          <cell r="G35">
            <v>0</v>
          </cell>
          <cell r="H35">
            <v>33462.5</v>
          </cell>
          <cell r="I35">
            <v>0</v>
          </cell>
          <cell r="J35">
            <v>1103.5</v>
          </cell>
          <cell r="K35">
            <v>124</v>
          </cell>
          <cell r="L35">
            <v>1227.5</v>
          </cell>
          <cell r="M35">
            <v>144</v>
          </cell>
          <cell r="N35">
            <v>2569.5</v>
          </cell>
          <cell r="O35">
            <v>0</v>
          </cell>
          <cell r="P35">
            <v>0</v>
          </cell>
          <cell r="Q35">
            <v>75988.5</v>
          </cell>
          <cell r="S35">
            <v>72916</v>
          </cell>
          <cell r="T35">
            <v>0.52594766580723029</v>
          </cell>
          <cell r="U35">
            <v>0.45891848154040266</v>
          </cell>
          <cell r="V35">
            <v>1.5133852652367108E-2</v>
          </cell>
        </row>
        <row r="36">
          <cell r="A36">
            <v>352</v>
          </cell>
          <cell r="B36" t="str">
            <v>Manchester</v>
          </cell>
          <cell r="C36">
            <v>94.5</v>
          </cell>
          <cell r="D36">
            <v>0</v>
          </cell>
          <cell r="E36">
            <v>94.5</v>
          </cell>
          <cell r="F36">
            <v>40722.5</v>
          </cell>
          <cell r="G36">
            <v>0</v>
          </cell>
          <cell r="H36">
            <v>23670</v>
          </cell>
          <cell r="I36">
            <v>0</v>
          </cell>
          <cell r="J36">
            <v>1207</v>
          </cell>
          <cell r="K36">
            <v>0</v>
          </cell>
          <cell r="L36">
            <v>1207</v>
          </cell>
          <cell r="M36">
            <v>411</v>
          </cell>
          <cell r="N36">
            <v>6471.5</v>
          </cell>
          <cell r="O36">
            <v>0</v>
          </cell>
          <cell r="P36">
            <v>685</v>
          </cell>
          <cell r="Q36">
            <v>73261.5</v>
          </cell>
          <cell r="S36">
            <v>65599.5</v>
          </cell>
          <cell r="T36">
            <v>0.62077454858649839</v>
          </cell>
          <cell r="U36">
            <v>0.3608259209292754</v>
          </cell>
          <cell r="V36">
            <v>1.839953048422625E-2</v>
          </cell>
        </row>
        <row r="37">
          <cell r="A37">
            <v>353</v>
          </cell>
          <cell r="B37" t="str">
            <v>Oldham</v>
          </cell>
          <cell r="C37">
            <v>0</v>
          </cell>
          <cell r="D37">
            <v>0</v>
          </cell>
          <cell r="E37">
            <v>0</v>
          </cell>
          <cell r="F37">
            <v>22950.5</v>
          </cell>
          <cell r="G37">
            <v>0</v>
          </cell>
          <cell r="H37">
            <v>16767</v>
          </cell>
          <cell r="I37">
            <v>0</v>
          </cell>
          <cell r="J37">
            <v>434</v>
          </cell>
          <cell r="K37">
            <v>0</v>
          </cell>
          <cell r="L37">
            <v>434</v>
          </cell>
          <cell r="M37">
            <v>0</v>
          </cell>
          <cell r="N37">
            <v>1650</v>
          </cell>
          <cell r="O37">
            <v>0</v>
          </cell>
          <cell r="P37">
            <v>0</v>
          </cell>
          <cell r="Q37">
            <v>41801.5</v>
          </cell>
          <cell r="S37">
            <v>40151.5</v>
          </cell>
          <cell r="T37">
            <v>0.5715975741877638</v>
          </cell>
          <cell r="U37">
            <v>0.41759336512957174</v>
          </cell>
          <cell r="V37">
            <v>1.0809060682664408E-2</v>
          </cell>
        </row>
        <row r="38">
          <cell r="A38">
            <v>354</v>
          </cell>
          <cell r="B38" t="str">
            <v>Rochdale</v>
          </cell>
          <cell r="C38">
            <v>139.5</v>
          </cell>
          <cell r="D38">
            <v>0</v>
          </cell>
          <cell r="E38">
            <v>139.5</v>
          </cell>
          <cell r="F38">
            <v>19829</v>
          </cell>
          <cell r="G38">
            <v>0</v>
          </cell>
          <cell r="H38">
            <v>14398.5</v>
          </cell>
          <cell r="I38">
            <v>0</v>
          </cell>
          <cell r="J38">
            <v>514</v>
          </cell>
          <cell r="K38">
            <v>0</v>
          </cell>
          <cell r="L38">
            <v>514</v>
          </cell>
          <cell r="M38">
            <v>115</v>
          </cell>
          <cell r="N38">
            <v>377</v>
          </cell>
          <cell r="O38">
            <v>0</v>
          </cell>
          <cell r="P38">
            <v>0</v>
          </cell>
          <cell r="Q38">
            <v>35373</v>
          </cell>
          <cell r="S38">
            <v>34741.5</v>
          </cell>
          <cell r="T38">
            <v>0.57075831498352114</v>
          </cell>
          <cell r="U38">
            <v>0.41444669919260824</v>
          </cell>
          <cell r="V38">
            <v>1.4794985823870586E-2</v>
          </cell>
        </row>
        <row r="39">
          <cell r="A39">
            <v>355</v>
          </cell>
          <cell r="B39" t="str">
            <v>Salford</v>
          </cell>
          <cell r="C39">
            <v>0</v>
          </cell>
          <cell r="D39">
            <v>0</v>
          </cell>
          <cell r="E39">
            <v>0</v>
          </cell>
          <cell r="F39">
            <v>20250</v>
          </cell>
          <cell r="G39">
            <v>0</v>
          </cell>
          <cell r="H39">
            <v>12717</v>
          </cell>
          <cell r="I39">
            <v>0</v>
          </cell>
          <cell r="J39">
            <v>479</v>
          </cell>
          <cell r="K39">
            <v>0</v>
          </cell>
          <cell r="L39">
            <v>479</v>
          </cell>
          <cell r="M39">
            <v>107</v>
          </cell>
          <cell r="N39">
            <v>2763</v>
          </cell>
          <cell r="O39">
            <v>0</v>
          </cell>
          <cell r="P39">
            <v>0</v>
          </cell>
          <cell r="Q39">
            <v>36316</v>
          </cell>
          <cell r="S39">
            <v>33446</v>
          </cell>
          <cell r="T39">
            <v>0.6054535669437302</v>
          </cell>
          <cell r="U39">
            <v>0.38022484004066254</v>
          </cell>
          <cell r="V39">
            <v>1.4321593015607247E-2</v>
          </cell>
        </row>
        <row r="40">
          <cell r="A40">
            <v>343</v>
          </cell>
          <cell r="B40" t="str">
            <v>Sefton</v>
          </cell>
          <cell r="C40">
            <v>149.5</v>
          </cell>
          <cell r="D40">
            <v>0</v>
          </cell>
          <cell r="E40">
            <v>149.5</v>
          </cell>
          <cell r="F40">
            <v>23497</v>
          </cell>
          <cell r="G40">
            <v>0</v>
          </cell>
          <cell r="H40">
            <v>21221</v>
          </cell>
          <cell r="I40">
            <v>0</v>
          </cell>
          <cell r="J40">
            <v>400</v>
          </cell>
          <cell r="K40">
            <v>48</v>
          </cell>
          <cell r="L40">
            <v>448</v>
          </cell>
          <cell r="M40">
            <v>92</v>
          </cell>
          <cell r="N40">
            <v>3159.5</v>
          </cell>
          <cell r="O40">
            <v>0</v>
          </cell>
          <cell r="P40">
            <v>0</v>
          </cell>
          <cell r="Q40">
            <v>48567</v>
          </cell>
          <cell r="S40">
            <v>45118</v>
          </cell>
          <cell r="T40">
            <v>0.52078992863158824</v>
          </cell>
          <cell r="U40">
            <v>0.47034443016091138</v>
          </cell>
          <cell r="V40">
            <v>8.8656412075003316E-3</v>
          </cell>
        </row>
        <row r="41">
          <cell r="A41">
            <v>342</v>
          </cell>
          <cell r="B41" t="str">
            <v>St. Helens</v>
          </cell>
          <cell r="C41">
            <v>68.5</v>
          </cell>
          <cell r="D41">
            <v>0</v>
          </cell>
          <cell r="E41">
            <v>68.5</v>
          </cell>
          <cell r="F41">
            <v>15654</v>
          </cell>
          <cell r="G41">
            <v>0</v>
          </cell>
          <cell r="H41">
            <v>12208</v>
          </cell>
          <cell r="I41">
            <v>0</v>
          </cell>
          <cell r="J41">
            <v>356.5</v>
          </cell>
          <cell r="K41">
            <v>0</v>
          </cell>
          <cell r="L41">
            <v>356.5</v>
          </cell>
          <cell r="M41">
            <v>15</v>
          </cell>
          <cell r="N41">
            <v>847.5</v>
          </cell>
          <cell r="O41">
            <v>0</v>
          </cell>
          <cell r="P41">
            <v>0</v>
          </cell>
          <cell r="Q41">
            <v>29149.5</v>
          </cell>
          <cell r="S41">
            <v>28218.5</v>
          </cell>
          <cell r="T41">
            <v>0.55474245619008811</v>
          </cell>
          <cell r="U41">
            <v>0.4326239878094158</v>
          </cell>
          <cell r="V41">
            <v>1.2633556000496128E-2</v>
          </cell>
        </row>
        <row r="42">
          <cell r="A42">
            <v>356</v>
          </cell>
          <cell r="B42" t="str">
            <v>Stockport</v>
          </cell>
          <cell r="C42">
            <v>425</v>
          </cell>
          <cell r="D42">
            <v>0</v>
          </cell>
          <cell r="E42">
            <v>425</v>
          </cell>
          <cell r="F42">
            <v>23562.5</v>
          </cell>
          <cell r="G42">
            <v>0</v>
          </cell>
          <cell r="H42">
            <v>17069</v>
          </cell>
          <cell r="I42">
            <v>0</v>
          </cell>
          <cell r="J42">
            <v>373.5</v>
          </cell>
          <cell r="K42">
            <v>208.5</v>
          </cell>
          <cell r="L42">
            <v>582</v>
          </cell>
          <cell r="M42">
            <v>9</v>
          </cell>
          <cell r="N42">
            <v>4833</v>
          </cell>
          <cell r="O42">
            <v>0</v>
          </cell>
          <cell r="P42">
            <v>0</v>
          </cell>
          <cell r="Q42">
            <v>46480.5</v>
          </cell>
          <cell r="S42">
            <v>41005</v>
          </cell>
          <cell r="T42">
            <v>0.57462504572613093</v>
          </cell>
          <cell r="U42">
            <v>0.41626630898670891</v>
          </cell>
          <cell r="V42">
            <v>9.1086452871601033E-3</v>
          </cell>
        </row>
        <row r="43">
          <cell r="A43">
            <v>357</v>
          </cell>
          <cell r="B43" t="str">
            <v>Tameside</v>
          </cell>
          <cell r="C43">
            <v>22.5</v>
          </cell>
          <cell r="D43">
            <v>0</v>
          </cell>
          <cell r="E43">
            <v>22.5</v>
          </cell>
          <cell r="F43">
            <v>19678</v>
          </cell>
          <cell r="G43">
            <v>0</v>
          </cell>
          <cell r="H43">
            <v>15965.5</v>
          </cell>
          <cell r="I43">
            <v>0</v>
          </cell>
          <cell r="J43">
            <v>379</v>
          </cell>
          <cell r="K43">
            <v>0</v>
          </cell>
          <cell r="L43">
            <v>379</v>
          </cell>
          <cell r="M43">
            <v>55</v>
          </cell>
          <cell r="N43">
            <v>295</v>
          </cell>
          <cell r="O43">
            <v>0</v>
          </cell>
          <cell r="P43">
            <v>0</v>
          </cell>
          <cell r="Q43">
            <v>36395</v>
          </cell>
          <cell r="S43">
            <v>36022.5</v>
          </cell>
          <cell r="T43">
            <v>0.5462696925532653</v>
          </cell>
          <cell r="U43">
            <v>0.44320910542022346</v>
          </cell>
          <cell r="V43">
            <v>1.0521202026511208E-2</v>
          </cell>
        </row>
        <row r="44">
          <cell r="A44">
            <v>358</v>
          </cell>
          <cell r="B44" t="str">
            <v>Trafford</v>
          </cell>
          <cell r="C44">
            <v>0</v>
          </cell>
          <cell r="D44">
            <v>0</v>
          </cell>
          <cell r="E44">
            <v>0</v>
          </cell>
          <cell r="F44">
            <v>18828.5</v>
          </cell>
          <cell r="G44">
            <v>0</v>
          </cell>
          <cell r="H44">
            <v>16355</v>
          </cell>
          <cell r="I44">
            <v>0</v>
          </cell>
          <cell r="J44">
            <v>455.5</v>
          </cell>
          <cell r="K44">
            <v>0</v>
          </cell>
          <cell r="L44">
            <v>455.5</v>
          </cell>
          <cell r="M44">
            <v>52</v>
          </cell>
          <cell r="N44">
            <v>2175</v>
          </cell>
          <cell r="O44">
            <v>0</v>
          </cell>
          <cell r="P44">
            <v>0</v>
          </cell>
          <cell r="Q44">
            <v>37866</v>
          </cell>
          <cell r="S44">
            <v>35639</v>
          </cell>
          <cell r="T44">
            <v>0.52831168102359771</v>
          </cell>
          <cell r="U44">
            <v>0.45890737675018939</v>
          </cell>
          <cell r="V44">
            <v>1.2780942226212857E-2</v>
          </cell>
        </row>
        <row r="45">
          <cell r="A45">
            <v>877</v>
          </cell>
          <cell r="B45" t="str">
            <v>Warrington</v>
          </cell>
          <cell r="C45">
            <v>30.5</v>
          </cell>
          <cell r="D45">
            <v>0</v>
          </cell>
          <cell r="E45">
            <v>30.5</v>
          </cell>
          <cell r="F45">
            <v>17528.5</v>
          </cell>
          <cell r="G45">
            <v>0</v>
          </cell>
          <cell r="H45">
            <v>14145</v>
          </cell>
          <cell r="I45">
            <v>0</v>
          </cell>
          <cell r="J45">
            <v>301</v>
          </cell>
          <cell r="K45">
            <v>58</v>
          </cell>
          <cell r="L45">
            <v>359</v>
          </cell>
          <cell r="M45">
            <v>31</v>
          </cell>
          <cell r="N45">
            <v>4</v>
          </cell>
          <cell r="O45">
            <v>0</v>
          </cell>
          <cell r="P45">
            <v>0</v>
          </cell>
          <cell r="Q45">
            <v>32098</v>
          </cell>
          <cell r="S45">
            <v>31974.5</v>
          </cell>
          <cell r="T45">
            <v>0.54820247384634635</v>
          </cell>
          <cell r="U45">
            <v>0.44238377457036077</v>
          </cell>
          <cell r="V45">
            <v>9.4137515832929362E-3</v>
          </cell>
        </row>
        <row r="46">
          <cell r="A46">
            <v>359</v>
          </cell>
          <cell r="B46" t="str">
            <v>Wigan</v>
          </cell>
          <cell r="C46">
            <v>109</v>
          </cell>
          <cell r="D46">
            <v>0</v>
          </cell>
          <cell r="E46">
            <v>109</v>
          </cell>
          <cell r="F46">
            <v>26298</v>
          </cell>
          <cell r="G46">
            <v>0</v>
          </cell>
          <cell r="H46">
            <v>21403</v>
          </cell>
          <cell r="I46">
            <v>0</v>
          </cell>
          <cell r="J46">
            <v>800.5</v>
          </cell>
          <cell r="K46">
            <v>0</v>
          </cell>
          <cell r="L46">
            <v>800.5</v>
          </cell>
          <cell r="M46">
            <v>43</v>
          </cell>
          <cell r="N46">
            <v>56</v>
          </cell>
          <cell r="O46">
            <v>0</v>
          </cell>
          <cell r="P46">
            <v>0</v>
          </cell>
          <cell r="Q46">
            <v>48709.5</v>
          </cell>
          <cell r="S46">
            <v>48501.5</v>
          </cell>
          <cell r="T46">
            <v>0.54221003474119356</v>
          </cell>
          <cell r="U46">
            <v>0.44128532107254415</v>
          </cell>
          <cell r="V46">
            <v>1.6504644186262282E-2</v>
          </cell>
        </row>
        <row r="47">
          <cell r="A47">
            <v>344</v>
          </cell>
          <cell r="B47" t="str">
            <v>Wirral</v>
          </cell>
          <cell r="C47">
            <v>141</v>
          </cell>
          <cell r="D47">
            <v>0</v>
          </cell>
          <cell r="E47">
            <v>141</v>
          </cell>
          <cell r="F47">
            <v>26824</v>
          </cell>
          <cell r="G47">
            <v>0</v>
          </cell>
          <cell r="H47">
            <v>24623</v>
          </cell>
          <cell r="I47">
            <v>0</v>
          </cell>
          <cell r="J47">
            <v>918.5</v>
          </cell>
          <cell r="K47">
            <v>100</v>
          </cell>
          <cell r="L47">
            <v>1018.5</v>
          </cell>
          <cell r="M47">
            <v>55</v>
          </cell>
          <cell r="N47">
            <v>2556</v>
          </cell>
          <cell r="O47">
            <v>0</v>
          </cell>
          <cell r="P47">
            <v>0</v>
          </cell>
          <cell r="Q47">
            <v>55217.5</v>
          </cell>
          <cell r="S47">
            <v>52365.5</v>
          </cell>
          <cell r="T47">
            <v>0.51224565792363297</v>
          </cell>
          <cell r="U47">
            <v>0.47021416772493341</v>
          </cell>
          <cell r="V47">
            <v>1.7540174351433672E-2</v>
          </cell>
        </row>
        <row r="49">
          <cell r="B49" t="str">
            <v>YORKSHIRE AND THE HUMBER</v>
          </cell>
          <cell r="C49">
            <v>2024</v>
          </cell>
          <cell r="D49">
            <v>0</v>
          </cell>
          <cell r="E49">
            <v>2024</v>
          </cell>
          <cell r="F49">
            <v>436645</v>
          </cell>
          <cell r="G49">
            <v>0</v>
          </cell>
          <cell r="H49">
            <v>349323.5</v>
          </cell>
          <cell r="I49">
            <v>3126</v>
          </cell>
          <cell r="J49">
            <v>7401.5</v>
          </cell>
          <cell r="K49">
            <v>302</v>
          </cell>
          <cell r="L49">
            <v>7703.5</v>
          </cell>
          <cell r="M49">
            <v>1389</v>
          </cell>
          <cell r="N49">
            <v>33256</v>
          </cell>
          <cell r="O49">
            <v>1084</v>
          </cell>
          <cell r="P49">
            <v>0</v>
          </cell>
          <cell r="Q49">
            <v>831425</v>
          </cell>
          <cell r="S49">
            <v>793370</v>
          </cell>
          <cell r="T49">
            <v>0.55036741999319361</v>
          </cell>
          <cell r="U49">
            <v>0.4403033893391482</v>
          </cell>
          <cell r="V49">
            <v>9.329190667658218E-3</v>
          </cell>
        </row>
        <row r="50">
          <cell r="A50">
            <v>370</v>
          </cell>
          <cell r="B50" t="str">
            <v>Barnsley</v>
          </cell>
          <cell r="C50">
            <v>36.5</v>
          </cell>
          <cell r="D50">
            <v>0</v>
          </cell>
          <cell r="E50">
            <v>36.5</v>
          </cell>
          <cell r="F50">
            <v>19452</v>
          </cell>
          <cell r="G50">
            <v>0</v>
          </cell>
          <cell r="H50">
            <v>13737</v>
          </cell>
          <cell r="I50">
            <v>0</v>
          </cell>
          <cell r="J50">
            <v>158</v>
          </cell>
          <cell r="K50">
            <v>0</v>
          </cell>
          <cell r="L50">
            <v>158</v>
          </cell>
          <cell r="M50">
            <v>71</v>
          </cell>
          <cell r="N50">
            <v>194.5</v>
          </cell>
          <cell r="O50">
            <v>0</v>
          </cell>
          <cell r="P50">
            <v>0</v>
          </cell>
          <cell r="Q50">
            <v>33649</v>
          </cell>
          <cell r="S50">
            <v>33347</v>
          </cell>
          <cell r="T50">
            <v>0.58332083845623295</v>
          </cell>
          <cell r="U50">
            <v>0.41194110414729962</v>
          </cell>
          <cell r="V50">
            <v>4.7380573964674487E-3</v>
          </cell>
        </row>
        <row r="51">
          <cell r="A51">
            <v>380</v>
          </cell>
          <cell r="B51" t="str">
            <v>Bradford</v>
          </cell>
          <cell r="C51">
            <v>412</v>
          </cell>
          <cell r="D51">
            <v>0</v>
          </cell>
          <cell r="E51">
            <v>412</v>
          </cell>
          <cell r="F51">
            <v>48249.5</v>
          </cell>
          <cell r="G51">
            <v>0</v>
          </cell>
          <cell r="H51">
            <v>34661.5</v>
          </cell>
          <cell r="I51">
            <v>0</v>
          </cell>
          <cell r="J51">
            <v>890</v>
          </cell>
          <cell r="K51">
            <v>0</v>
          </cell>
          <cell r="L51">
            <v>890</v>
          </cell>
          <cell r="M51">
            <v>173</v>
          </cell>
          <cell r="N51">
            <v>3792.5</v>
          </cell>
          <cell r="O51">
            <v>1084</v>
          </cell>
          <cell r="P51">
            <v>0</v>
          </cell>
          <cell r="Q51">
            <v>89262.5</v>
          </cell>
          <cell r="S51">
            <v>83801</v>
          </cell>
          <cell r="T51">
            <v>0.57576281905943838</v>
          </cell>
          <cell r="U51">
            <v>0.41361678261595924</v>
          </cell>
          <cell r="V51">
            <v>1.0620398324602333E-2</v>
          </cell>
        </row>
        <row r="52">
          <cell r="A52">
            <v>381</v>
          </cell>
          <cell r="B52" t="str">
            <v>Calderdale</v>
          </cell>
          <cell r="C52">
            <v>0</v>
          </cell>
          <cell r="D52">
            <v>0</v>
          </cell>
          <cell r="E52">
            <v>0</v>
          </cell>
          <cell r="F52">
            <v>18780.5</v>
          </cell>
          <cell r="G52">
            <v>0</v>
          </cell>
          <cell r="H52">
            <v>15436</v>
          </cell>
          <cell r="I52">
            <v>0</v>
          </cell>
          <cell r="J52">
            <v>192.5</v>
          </cell>
          <cell r="K52">
            <v>58</v>
          </cell>
          <cell r="L52">
            <v>250.5</v>
          </cell>
          <cell r="M52">
            <v>45</v>
          </cell>
          <cell r="N52">
            <v>1374.5</v>
          </cell>
          <cell r="O52">
            <v>0</v>
          </cell>
          <cell r="P52">
            <v>0</v>
          </cell>
          <cell r="Q52">
            <v>35886.5</v>
          </cell>
          <cell r="S52">
            <v>34409</v>
          </cell>
          <cell r="T52">
            <v>0.54580197041471712</v>
          </cell>
          <cell r="U52">
            <v>0.44860356302130255</v>
          </cell>
          <cell r="V52">
            <v>5.5944665639803539E-3</v>
          </cell>
        </row>
        <row r="53">
          <cell r="A53">
            <v>371</v>
          </cell>
          <cell r="B53" t="str">
            <v>Doncaster</v>
          </cell>
          <cell r="C53">
            <v>0</v>
          </cell>
          <cell r="D53">
            <v>0</v>
          </cell>
          <cell r="E53">
            <v>0</v>
          </cell>
          <cell r="F53">
            <v>26587</v>
          </cell>
          <cell r="G53">
            <v>0</v>
          </cell>
          <cell r="H53">
            <v>21892.5</v>
          </cell>
          <cell r="I53">
            <v>0</v>
          </cell>
          <cell r="J53">
            <v>590</v>
          </cell>
          <cell r="K53">
            <v>41</v>
          </cell>
          <cell r="L53">
            <v>631</v>
          </cell>
          <cell r="M53">
            <v>140</v>
          </cell>
          <cell r="N53">
            <v>601</v>
          </cell>
          <cell r="O53">
            <v>0</v>
          </cell>
          <cell r="P53">
            <v>0</v>
          </cell>
          <cell r="Q53">
            <v>49851.5</v>
          </cell>
          <cell r="S53">
            <v>49069.5</v>
          </cell>
          <cell r="T53">
            <v>0.54182333221247414</v>
          </cell>
          <cell r="U53">
            <v>0.44615290557270809</v>
          </cell>
          <cell r="V53">
            <v>1.2023762214817758E-2</v>
          </cell>
        </row>
        <row r="54">
          <cell r="A54">
            <v>811</v>
          </cell>
          <cell r="B54" t="str">
            <v>East Riding of Yorkshire</v>
          </cell>
          <cell r="C54">
            <v>235</v>
          </cell>
          <cell r="D54">
            <v>0</v>
          </cell>
          <cell r="E54">
            <v>235</v>
          </cell>
          <cell r="F54">
            <v>26054</v>
          </cell>
          <cell r="G54">
            <v>0</v>
          </cell>
          <cell r="H54">
            <v>23492</v>
          </cell>
          <cell r="I54">
            <v>0</v>
          </cell>
          <cell r="J54">
            <v>404</v>
          </cell>
          <cell r="K54">
            <v>0</v>
          </cell>
          <cell r="L54">
            <v>404</v>
          </cell>
          <cell r="M54">
            <v>16</v>
          </cell>
          <cell r="N54">
            <v>1471</v>
          </cell>
          <cell r="O54">
            <v>0</v>
          </cell>
          <cell r="P54">
            <v>0</v>
          </cell>
          <cell r="Q54">
            <v>51672</v>
          </cell>
          <cell r="S54">
            <v>49950</v>
          </cell>
          <cell r="T54">
            <v>0.52160160160160163</v>
          </cell>
          <cell r="U54">
            <v>0.47031031031031029</v>
          </cell>
          <cell r="V54">
            <v>8.0880880880880874E-3</v>
          </cell>
        </row>
        <row r="55">
          <cell r="A55">
            <v>810</v>
          </cell>
          <cell r="B55" t="str">
            <v>Kingston Upon Hull, City of</v>
          </cell>
          <cell r="C55">
            <v>208</v>
          </cell>
          <cell r="D55">
            <v>0</v>
          </cell>
          <cell r="E55">
            <v>208</v>
          </cell>
          <cell r="F55">
            <v>22318.5</v>
          </cell>
          <cell r="G55">
            <v>0</v>
          </cell>
          <cell r="H55">
            <v>16216</v>
          </cell>
          <cell r="I55">
            <v>0</v>
          </cell>
          <cell r="J55">
            <v>385.5</v>
          </cell>
          <cell r="K55">
            <v>0</v>
          </cell>
          <cell r="L55">
            <v>385.5</v>
          </cell>
          <cell r="M55">
            <v>57</v>
          </cell>
          <cell r="N55">
            <v>1561</v>
          </cell>
          <cell r="O55">
            <v>0</v>
          </cell>
          <cell r="P55">
            <v>0</v>
          </cell>
          <cell r="Q55">
            <v>40746</v>
          </cell>
          <cell r="S55">
            <v>38920</v>
          </cell>
          <cell r="T55">
            <v>0.57344552929085302</v>
          </cell>
          <cell r="U55">
            <v>0.41664953751284689</v>
          </cell>
          <cell r="V55">
            <v>9.9049331963001024E-3</v>
          </cell>
        </row>
        <row r="56">
          <cell r="A56">
            <v>382</v>
          </cell>
          <cell r="B56" t="str">
            <v>Kirklees</v>
          </cell>
          <cell r="C56">
            <v>135.5</v>
          </cell>
          <cell r="D56">
            <v>0</v>
          </cell>
          <cell r="E56">
            <v>135.5</v>
          </cell>
          <cell r="F56">
            <v>34973</v>
          </cell>
          <cell r="G56">
            <v>0</v>
          </cell>
          <cell r="H56">
            <v>26777</v>
          </cell>
          <cell r="I56">
            <v>2699</v>
          </cell>
          <cell r="J56">
            <v>658.5</v>
          </cell>
          <cell r="K56">
            <v>37</v>
          </cell>
          <cell r="L56">
            <v>695.5</v>
          </cell>
          <cell r="M56">
            <v>173</v>
          </cell>
          <cell r="N56">
            <v>2008</v>
          </cell>
          <cell r="O56">
            <v>0</v>
          </cell>
          <cell r="P56">
            <v>0</v>
          </cell>
          <cell r="Q56">
            <v>64762</v>
          </cell>
          <cell r="S56">
            <v>62408.5</v>
          </cell>
          <cell r="T56">
            <v>0.56038840863023465</v>
          </cell>
          <cell r="U56">
            <v>0.42906014405089049</v>
          </cell>
          <cell r="V56">
            <v>1.0551447318874833E-2</v>
          </cell>
        </row>
        <row r="57">
          <cell r="A57">
            <v>383</v>
          </cell>
          <cell r="B57" t="str">
            <v>Leeds</v>
          </cell>
          <cell r="C57">
            <v>0</v>
          </cell>
          <cell r="D57">
            <v>0</v>
          </cell>
          <cell r="E57">
            <v>0</v>
          </cell>
          <cell r="F57">
            <v>60272.5</v>
          </cell>
          <cell r="G57">
            <v>0</v>
          </cell>
          <cell r="H57">
            <v>48082.5</v>
          </cell>
          <cell r="I57">
            <v>0</v>
          </cell>
          <cell r="J57">
            <v>913</v>
          </cell>
          <cell r="K57">
            <v>99</v>
          </cell>
          <cell r="L57">
            <v>1012</v>
          </cell>
          <cell r="M57">
            <v>196</v>
          </cell>
          <cell r="N57">
            <v>5286.5</v>
          </cell>
          <cell r="O57">
            <v>0</v>
          </cell>
          <cell r="P57">
            <v>0</v>
          </cell>
          <cell r="Q57">
            <v>114849.5</v>
          </cell>
          <cell r="S57">
            <v>109268</v>
          </cell>
          <cell r="T57">
            <v>0.55160248197093387</v>
          </cell>
          <cell r="U57">
            <v>0.44004191529084452</v>
          </cell>
          <cell r="V57">
            <v>8.3556027382216194E-3</v>
          </cell>
        </row>
        <row r="58">
          <cell r="A58">
            <v>812</v>
          </cell>
          <cell r="B58" t="str">
            <v>North East Lincolnshire</v>
          </cell>
          <cell r="C58">
            <v>177.5</v>
          </cell>
          <cell r="D58">
            <v>0</v>
          </cell>
          <cell r="E58">
            <v>177.5</v>
          </cell>
          <cell r="F58">
            <v>14395.5</v>
          </cell>
          <cell r="G58">
            <v>0</v>
          </cell>
          <cell r="H58">
            <v>11731</v>
          </cell>
          <cell r="I58">
            <v>0</v>
          </cell>
          <cell r="J58">
            <v>236.5</v>
          </cell>
          <cell r="K58">
            <v>0</v>
          </cell>
          <cell r="L58">
            <v>236.5</v>
          </cell>
          <cell r="M58">
            <v>49</v>
          </cell>
          <cell r="N58">
            <v>403</v>
          </cell>
          <cell r="O58">
            <v>0</v>
          </cell>
          <cell r="P58">
            <v>0</v>
          </cell>
          <cell r="Q58">
            <v>26992.5</v>
          </cell>
          <cell r="S58">
            <v>26363</v>
          </cell>
          <cell r="T58">
            <v>0.54604938739900621</v>
          </cell>
          <cell r="U58">
            <v>0.44497970640670637</v>
          </cell>
          <cell r="V58">
            <v>8.970906194287448E-3</v>
          </cell>
        </row>
        <row r="59">
          <cell r="A59">
            <v>813</v>
          </cell>
          <cell r="B59" t="str">
            <v>North Lincolnshire</v>
          </cell>
          <cell r="C59">
            <v>0</v>
          </cell>
          <cell r="D59">
            <v>0</v>
          </cell>
          <cell r="E59">
            <v>0</v>
          </cell>
          <cell r="F59">
            <v>13621</v>
          </cell>
          <cell r="G59">
            <v>0</v>
          </cell>
          <cell r="H59">
            <v>10908.5</v>
          </cell>
          <cell r="I59">
            <v>0</v>
          </cell>
          <cell r="J59">
            <v>193</v>
          </cell>
          <cell r="K59">
            <v>0</v>
          </cell>
          <cell r="L59">
            <v>193</v>
          </cell>
          <cell r="M59">
            <v>55</v>
          </cell>
          <cell r="N59">
            <v>226</v>
          </cell>
          <cell r="O59">
            <v>0</v>
          </cell>
          <cell r="P59">
            <v>0</v>
          </cell>
          <cell r="Q59">
            <v>25003.5</v>
          </cell>
          <cell r="S59">
            <v>24722.5</v>
          </cell>
          <cell r="T59">
            <v>0.55095560724036807</v>
          </cell>
          <cell r="U59">
            <v>0.44123773890181012</v>
          </cell>
          <cell r="V59">
            <v>7.8066538578218225E-3</v>
          </cell>
        </row>
        <row r="60">
          <cell r="A60">
            <v>815</v>
          </cell>
          <cell r="B60" t="str">
            <v>North Yorkshire</v>
          </cell>
          <cell r="C60">
            <v>123.5</v>
          </cell>
          <cell r="D60">
            <v>0</v>
          </cell>
          <cell r="E60">
            <v>123.5</v>
          </cell>
          <cell r="F60">
            <v>45023.5</v>
          </cell>
          <cell r="G60">
            <v>0</v>
          </cell>
          <cell r="H60">
            <v>41529.5</v>
          </cell>
          <cell r="I60">
            <v>427</v>
          </cell>
          <cell r="J60">
            <v>622.5</v>
          </cell>
          <cell r="K60">
            <v>67</v>
          </cell>
          <cell r="L60">
            <v>689.5</v>
          </cell>
          <cell r="M60">
            <v>23</v>
          </cell>
          <cell r="N60">
            <v>6410.5</v>
          </cell>
          <cell r="O60">
            <v>0</v>
          </cell>
          <cell r="P60">
            <v>0</v>
          </cell>
          <cell r="Q60">
            <v>93799.5</v>
          </cell>
          <cell r="S60">
            <v>87175.5</v>
          </cell>
          <cell r="T60">
            <v>0.51646965030312419</v>
          </cell>
          <cell r="U60">
            <v>0.47638958193529146</v>
          </cell>
          <cell r="V60">
            <v>7.1407677615843903E-3</v>
          </cell>
        </row>
        <row r="61">
          <cell r="A61">
            <v>372</v>
          </cell>
          <cell r="B61" t="str">
            <v>Rotherham</v>
          </cell>
          <cell r="C61">
            <v>231</v>
          </cell>
          <cell r="D61">
            <v>0</v>
          </cell>
          <cell r="E61">
            <v>231</v>
          </cell>
          <cell r="F61">
            <v>23653.5</v>
          </cell>
          <cell r="G61">
            <v>0</v>
          </cell>
          <cell r="H61">
            <v>20425.5</v>
          </cell>
          <cell r="I61">
            <v>0</v>
          </cell>
          <cell r="J61">
            <v>692.5</v>
          </cell>
          <cell r="K61">
            <v>0</v>
          </cell>
          <cell r="L61">
            <v>692.5</v>
          </cell>
          <cell r="M61">
            <v>40</v>
          </cell>
          <cell r="N61">
            <v>319.5</v>
          </cell>
          <cell r="O61">
            <v>0</v>
          </cell>
          <cell r="P61">
            <v>0</v>
          </cell>
          <cell r="Q61">
            <v>45362</v>
          </cell>
          <cell r="S61">
            <v>44771.5</v>
          </cell>
          <cell r="T61">
            <v>0.52831600460114136</v>
          </cell>
          <cell r="U61">
            <v>0.45621656634242769</v>
          </cell>
          <cell r="V61">
            <v>1.5467429056430988E-2</v>
          </cell>
        </row>
        <row r="62">
          <cell r="A62">
            <v>373</v>
          </cell>
          <cell r="B62" t="str">
            <v>Sheffield</v>
          </cell>
          <cell r="C62">
            <v>244.5</v>
          </cell>
          <cell r="D62">
            <v>0</v>
          </cell>
          <cell r="E62">
            <v>244.5</v>
          </cell>
          <cell r="F62">
            <v>42204</v>
          </cell>
          <cell r="G62">
            <v>0</v>
          </cell>
          <cell r="H62">
            <v>31556.5</v>
          </cell>
          <cell r="I62">
            <v>0</v>
          </cell>
          <cell r="J62">
            <v>810</v>
          </cell>
          <cell r="K62">
            <v>0</v>
          </cell>
          <cell r="L62">
            <v>810</v>
          </cell>
          <cell r="M62">
            <v>152</v>
          </cell>
          <cell r="N62">
            <v>2916.5</v>
          </cell>
          <cell r="O62">
            <v>0</v>
          </cell>
          <cell r="P62">
            <v>0</v>
          </cell>
          <cell r="Q62">
            <v>77883.5</v>
          </cell>
          <cell r="S62">
            <v>74570.5</v>
          </cell>
          <cell r="T62">
            <v>0.56596107039647048</v>
          </cell>
          <cell r="U62">
            <v>0.42317672538068002</v>
          </cell>
          <cell r="V62">
            <v>1.0862204222849519E-2</v>
          </cell>
        </row>
        <row r="63">
          <cell r="A63">
            <v>384</v>
          </cell>
          <cell r="B63" t="str">
            <v>Wakefield</v>
          </cell>
          <cell r="C63">
            <v>166.5</v>
          </cell>
          <cell r="D63">
            <v>0</v>
          </cell>
          <cell r="E63">
            <v>166.5</v>
          </cell>
          <cell r="F63">
            <v>27807.5</v>
          </cell>
          <cell r="G63">
            <v>0</v>
          </cell>
          <cell r="H63">
            <v>22389</v>
          </cell>
          <cell r="I63">
            <v>0</v>
          </cell>
          <cell r="J63">
            <v>420.5</v>
          </cell>
          <cell r="K63">
            <v>0</v>
          </cell>
          <cell r="L63">
            <v>420.5</v>
          </cell>
          <cell r="M63">
            <v>47</v>
          </cell>
          <cell r="N63">
            <v>4327</v>
          </cell>
          <cell r="O63">
            <v>0</v>
          </cell>
          <cell r="P63">
            <v>0</v>
          </cell>
          <cell r="Q63">
            <v>55157.5</v>
          </cell>
          <cell r="S63">
            <v>50617</v>
          </cell>
          <cell r="T63">
            <v>0.54937076476282676</v>
          </cell>
          <cell r="U63">
            <v>0.44232174960981491</v>
          </cell>
          <cell r="V63">
            <v>8.3074856273583977E-3</v>
          </cell>
        </row>
        <row r="64">
          <cell r="A64">
            <v>816</v>
          </cell>
          <cell r="B64" t="str">
            <v>York</v>
          </cell>
          <cell r="C64">
            <v>54</v>
          </cell>
          <cell r="D64">
            <v>0</v>
          </cell>
          <cell r="E64">
            <v>54</v>
          </cell>
          <cell r="F64">
            <v>13253</v>
          </cell>
          <cell r="G64">
            <v>0</v>
          </cell>
          <cell r="H64">
            <v>10489</v>
          </cell>
          <cell r="I64">
            <v>0</v>
          </cell>
          <cell r="J64">
            <v>235</v>
          </cell>
          <cell r="K64">
            <v>0</v>
          </cell>
          <cell r="L64">
            <v>235</v>
          </cell>
          <cell r="M64">
            <v>152</v>
          </cell>
          <cell r="N64">
            <v>2364.5</v>
          </cell>
          <cell r="O64">
            <v>0</v>
          </cell>
          <cell r="P64">
            <v>0</v>
          </cell>
          <cell r="Q64">
            <v>26547.5</v>
          </cell>
          <cell r="S64">
            <v>23977</v>
          </cell>
          <cell r="T64">
            <v>0.55273804062226295</v>
          </cell>
          <cell r="U64">
            <v>0.43746090002919463</v>
          </cell>
          <cell r="V64">
            <v>9.8010593485423538E-3</v>
          </cell>
        </row>
        <row r="66">
          <cell r="B66" t="str">
            <v>EAST MIDLANDS</v>
          </cell>
          <cell r="C66">
            <v>1475</v>
          </cell>
          <cell r="D66">
            <v>0</v>
          </cell>
          <cell r="E66">
            <v>1475</v>
          </cell>
          <cell r="F66">
            <v>357619.5</v>
          </cell>
          <cell r="G66">
            <v>0</v>
          </cell>
          <cell r="H66">
            <v>297211.5</v>
          </cell>
          <cell r="I66">
            <v>12126</v>
          </cell>
          <cell r="J66">
            <v>5730</v>
          </cell>
          <cell r="K66">
            <v>172</v>
          </cell>
          <cell r="L66">
            <v>5902</v>
          </cell>
          <cell r="M66">
            <v>1022</v>
          </cell>
          <cell r="N66">
            <v>33536</v>
          </cell>
          <cell r="O66">
            <v>2219</v>
          </cell>
          <cell r="P66">
            <v>1482</v>
          </cell>
          <cell r="Q66">
            <v>700467</v>
          </cell>
          <cell r="S66">
            <v>660561</v>
          </cell>
          <cell r="T66">
            <v>0.54138754785704879</v>
          </cell>
          <cell r="U66">
            <v>0.44993800723930116</v>
          </cell>
          <cell r="V66">
            <v>8.67444490365008E-3</v>
          </cell>
        </row>
        <row r="67">
          <cell r="A67">
            <v>831</v>
          </cell>
          <cell r="B67" t="str">
            <v>Derby</v>
          </cell>
          <cell r="C67">
            <v>291</v>
          </cell>
          <cell r="D67">
            <v>0</v>
          </cell>
          <cell r="E67">
            <v>291</v>
          </cell>
          <cell r="F67">
            <v>20978.5</v>
          </cell>
          <cell r="G67">
            <v>0</v>
          </cell>
          <cell r="H67">
            <v>15542.5</v>
          </cell>
          <cell r="I67">
            <v>0</v>
          </cell>
          <cell r="J67">
            <v>391</v>
          </cell>
          <cell r="K67">
            <v>89</v>
          </cell>
          <cell r="L67">
            <v>480</v>
          </cell>
          <cell r="M67">
            <v>166</v>
          </cell>
          <cell r="N67">
            <v>1149.5</v>
          </cell>
          <cell r="O67">
            <v>1036</v>
          </cell>
          <cell r="P67">
            <v>0</v>
          </cell>
          <cell r="Q67">
            <v>39643.5</v>
          </cell>
          <cell r="S67">
            <v>36912</v>
          </cell>
          <cell r="T67">
            <v>0.56833820979627225</v>
          </cell>
          <cell r="U67">
            <v>0.42106902904204596</v>
          </cell>
          <cell r="V67">
            <v>1.0592761161681837E-2</v>
          </cell>
        </row>
        <row r="68">
          <cell r="A68">
            <v>830</v>
          </cell>
          <cell r="B68" t="str">
            <v>Derbyshire</v>
          </cell>
          <cell r="C68">
            <v>333.5</v>
          </cell>
          <cell r="D68">
            <v>0</v>
          </cell>
          <cell r="E68">
            <v>333.5</v>
          </cell>
          <cell r="F68">
            <v>62758</v>
          </cell>
          <cell r="G68">
            <v>0</v>
          </cell>
          <cell r="H68">
            <v>50498</v>
          </cell>
          <cell r="I68">
            <v>0</v>
          </cell>
          <cell r="J68">
            <v>745</v>
          </cell>
          <cell r="K68">
            <v>0</v>
          </cell>
          <cell r="L68">
            <v>745</v>
          </cell>
          <cell r="M68">
            <v>31</v>
          </cell>
          <cell r="N68">
            <v>4714.5</v>
          </cell>
          <cell r="O68">
            <v>0</v>
          </cell>
          <cell r="P68">
            <v>0</v>
          </cell>
          <cell r="Q68">
            <v>119080</v>
          </cell>
          <cell r="S68">
            <v>114001</v>
          </cell>
          <cell r="T68">
            <v>0.55050394294786886</v>
          </cell>
          <cell r="U68">
            <v>0.44296102665766091</v>
          </cell>
          <cell r="V68">
            <v>6.5350303944702237E-3</v>
          </cell>
        </row>
        <row r="69">
          <cell r="A69">
            <v>856</v>
          </cell>
          <cell r="B69" t="str">
            <v>Leicester</v>
          </cell>
          <cell r="C69">
            <v>15</v>
          </cell>
          <cell r="D69">
            <v>0</v>
          </cell>
          <cell r="E69">
            <v>15</v>
          </cell>
          <cell r="F69">
            <v>27365</v>
          </cell>
          <cell r="G69">
            <v>0</v>
          </cell>
          <cell r="H69">
            <v>18258.5</v>
          </cell>
          <cell r="I69">
            <v>0</v>
          </cell>
          <cell r="J69">
            <v>765</v>
          </cell>
          <cell r="K69">
            <v>0</v>
          </cell>
          <cell r="L69">
            <v>765</v>
          </cell>
          <cell r="M69">
            <v>114</v>
          </cell>
          <cell r="N69">
            <v>3052</v>
          </cell>
          <cell r="O69">
            <v>0</v>
          </cell>
          <cell r="P69">
            <v>0</v>
          </cell>
          <cell r="Q69">
            <v>49569.5</v>
          </cell>
          <cell r="S69">
            <v>46388.5</v>
          </cell>
          <cell r="T69">
            <v>0.58990913696282488</v>
          </cell>
          <cell r="U69">
            <v>0.39359970682388956</v>
          </cell>
          <cell r="V69">
            <v>1.6491156213285622E-2</v>
          </cell>
        </row>
        <row r="70">
          <cell r="A70">
            <v>855</v>
          </cell>
          <cell r="B70" t="str">
            <v>Leicestershire</v>
          </cell>
          <cell r="C70">
            <v>19</v>
          </cell>
          <cell r="D70">
            <v>0</v>
          </cell>
          <cell r="E70">
            <v>19</v>
          </cell>
          <cell r="F70">
            <v>49588</v>
          </cell>
          <cell r="G70">
            <v>0</v>
          </cell>
          <cell r="H70">
            <v>46741</v>
          </cell>
          <cell r="I70">
            <v>6169</v>
          </cell>
          <cell r="J70">
            <v>533</v>
          </cell>
          <cell r="K70">
            <v>0</v>
          </cell>
          <cell r="L70">
            <v>533</v>
          </cell>
          <cell r="M70">
            <v>115</v>
          </cell>
          <cell r="N70">
            <v>5490</v>
          </cell>
          <cell r="O70">
            <v>0</v>
          </cell>
          <cell r="P70">
            <v>0</v>
          </cell>
          <cell r="Q70">
            <v>102486</v>
          </cell>
          <cell r="S70">
            <v>96862</v>
          </cell>
          <cell r="T70">
            <v>0.51194482872540314</v>
          </cell>
          <cell r="U70">
            <v>0.48255249736738864</v>
          </cell>
          <cell r="V70">
            <v>5.5026739072081927E-3</v>
          </cell>
        </row>
        <row r="71">
          <cell r="A71">
            <v>925</v>
          </cell>
          <cell r="B71" t="str">
            <v>Lincolnshire</v>
          </cell>
          <cell r="C71">
            <v>281</v>
          </cell>
          <cell r="D71">
            <v>0</v>
          </cell>
          <cell r="E71">
            <v>281</v>
          </cell>
          <cell r="F71">
            <v>53579.5</v>
          </cell>
          <cell r="G71">
            <v>0</v>
          </cell>
          <cell r="H71">
            <v>47428.5</v>
          </cell>
          <cell r="I71">
            <v>0</v>
          </cell>
          <cell r="J71">
            <v>1182.5</v>
          </cell>
          <cell r="K71">
            <v>0</v>
          </cell>
          <cell r="L71">
            <v>1182.5</v>
          </cell>
          <cell r="M71">
            <v>215</v>
          </cell>
          <cell r="N71">
            <v>4448</v>
          </cell>
          <cell r="O71">
            <v>0</v>
          </cell>
          <cell r="P71">
            <v>0</v>
          </cell>
          <cell r="Q71">
            <v>107134.5</v>
          </cell>
          <cell r="S71">
            <v>102190.5</v>
          </cell>
          <cell r="T71">
            <v>0.52430998967614406</v>
          </cell>
          <cell r="U71">
            <v>0.46411848459494764</v>
          </cell>
          <cell r="V71">
            <v>1.1571525728908265E-2</v>
          </cell>
        </row>
        <row r="72">
          <cell r="A72">
            <v>928</v>
          </cell>
          <cell r="B72" t="str">
            <v>Northamptonshire</v>
          </cell>
          <cell r="C72">
            <v>326</v>
          </cell>
          <cell r="D72">
            <v>0</v>
          </cell>
          <cell r="E72">
            <v>326</v>
          </cell>
          <cell r="F72">
            <v>55736.5</v>
          </cell>
          <cell r="G72">
            <v>0</v>
          </cell>
          <cell r="H72">
            <v>47390</v>
          </cell>
          <cell r="I72">
            <v>5957</v>
          </cell>
          <cell r="J72">
            <v>999</v>
          </cell>
          <cell r="K72">
            <v>0</v>
          </cell>
          <cell r="L72">
            <v>999</v>
          </cell>
          <cell r="M72">
            <v>150</v>
          </cell>
          <cell r="N72">
            <v>6083.5</v>
          </cell>
          <cell r="O72">
            <v>1183</v>
          </cell>
          <cell r="P72">
            <v>0</v>
          </cell>
          <cell r="Q72">
            <v>111868</v>
          </cell>
          <cell r="S72">
            <v>104125.5</v>
          </cell>
          <cell r="T72">
            <v>0.53528194342404123</v>
          </cell>
          <cell r="U72">
            <v>0.45512386495142881</v>
          </cell>
          <cell r="V72">
            <v>9.5941916245300147E-3</v>
          </cell>
        </row>
        <row r="73">
          <cell r="A73">
            <v>892</v>
          </cell>
          <cell r="B73" t="str">
            <v>Nottingham</v>
          </cell>
          <cell r="C73">
            <v>123.5</v>
          </cell>
          <cell r="D73">
            <v>0</v>
          </cell>
          <cell r="E73">
            <v>123.5</v>
          </cell>
          <cell r="F73">
            <v>22798.5</v>
          </cell>
          <cell r="G73">
            <v>0</v>
          </cell>
          <cell r="H73">
            <v>13920.5</v>
          </cell>
          <cell r="I73">
            <v>0</v>
          </cell>
          <cell r="J73">
            <v>366</v>
          </cell>
          <cell r="K73">
            <v>0</v>
          </cell>
          <cell r="L73">
            <v>366</v>
          </cell>
          <cell r="M73">
            <v>166</v>
          </cell>
          <cell r="N73">
            <v>3361</v>
          </cell>
          <cell r="O73">
            <v>0</v>
          </cell>
          <cell r="P73">
            <v>1482</v>
          </cell>
          <cell r="Q73">
            <v>42217.5</v>
          </cell>
          <cell r="S73">
            <v>37085</v>
          </cell>
          <cell r="T73">
            <v>0.61476338142105968</v>
          </cell>
          <cell r="U73">
            <v>0.37536739921801265</v>
          </cell>
          <cell r="V73">
            <v>9.8692193609275988E-3</v>
          </cell>
        </row>
        <row r="74">
          <cell r="A74">
            <v>891</v>
          </cell>
          <cell r="B74" t="str">
            <v>Nottinghamshire</v>
          </cell>
          <cell r="C74">
            <v>86</v>
          </cell>
          <cell r="D74">
            <v>0</v>
          </cell>
          <cell r="E74">
            <v>86</v>
          </cell>
          <cell r="F74">
            <v>62273.5</v>
          </cell>
          <cell r="G74">
            <v>0</v>
          </cell>
          <cell r="H74">
            <v>55069.5</v>
          </cell>
          <cell r="I74">
            <v>0</v>
          </cell>
          <cell r="J74">
            <v>728</v>
          </cell>
          <cell r="K74">
            <v>83</v>
          </cell>
          <cell r="L74">
            <v>811</v>
          </cell>
          <cell r="M74">
            <v>65</v>
          </cell>
          <cell r="N74">
            <v>3197.5</v>
          </cell>
          <cell r="O74">
            <v>0</v>
          </cell>
          <cell r="P74">
            <v>0</v>
          </cell>
          <cell r="Q74">
            <v>121502.5</v>
          </cell>
          <cell r="S74">
            <v>118071</v>
          </cell>
          <cell r="T74">
            <v>0.52742417697825883</v>
          </cell>
          <cell r="U74">
            <v>0.46641004141575831</v>
          </cell>
          <cell r="V74">
            <v>6.1657816059828407E-3</v>
          </cell>
        </row>
        <row r="75">
          <cell r="A75">
            <v>857</v>
          </cell>
          <cell r="B75" t="str">
            <v>Rutland</v>
          </cell>
          <cell r="C75">
            <v>0</v>
          </cell>
          <cell r="D75">
            <v>0</v>
          </cell>
          <cell r="E75">
            <v>0</v>
          </cell>
          <cell r="F75">
            <v>2542</v>
          </cell>
          <cell r="G75">
            <v>0</v>
          </cell>
          <cell r="H75">
            <v>2363</v>
          </cell>
          <cell r="I75">
            <v>0</v>
          </cell>
          <cell r="J75">
            <v>20.5</v>
          </cell>
          <cell r="K75">
            <v>0</v>
          </cell>
          <cell r="L75">
            <v>20.5</v>
          </cell>
          <cell r="M75">
            <v>0</v>
          </cell>
          <cell r="N75">
            <v>2040</v>
          </cell>
          <cell r="O75">
            <v>0</v>
          </cell>
          <cell r="P75">
            <v>0</v>
          </cell>
          <cell r="Q75">
            <v>6965.5</v>
          </cell>
          <cell r="S75">
            <v>4925.5</v>
          </cell>
          <cell r="T75">
            <v>0.5160897370825297</v>
          </cell>
          <cell r="U75">
            <v>0.47974824890874024</v>
          </cell>
          <cell r="V75">
            <v>4.1620140087300778E-3</v>
          </cell>
        </row>
        <row r="77">
          <cell r="B77" t="str">
            <v>WEST MIDLANDS</v>
          </cell>
          <cell r="C77">
            <v>3424.5</v>
          </cell>
          <cell r="D77">
            <v>113</v>
          </cell>
          <cell r="E77">
            <v>3537.5</v>
          </cell>
          <cell r="F77">
            <v>463869.5</v>
          </cell>
          <cell r="G77">
            <v>1416</v>
          </cell>
          <cell r="H77">
            <v>380081</v>
          </cell>
          <cell r="I77">
            <v>19651.5</v>
          </cell>
          <cell r="J77">
            <v>11961</v>
          </cell>
          <cell r="K77">
            <v>167</v>
          </cell>
          <cell r="L77">
            <v>12128</v>
          </cell>
          <cell r="M77">
            <v>1356</v>
          </cell>
          <cell r="N77">
            <v>43105</v>
          </cell>
          <cell r="O77">
            <v>2629.5</v>
          </cell>
          <cell r="P77">
            <v>449</v>
          </cell>
          <cell r="Q77">
            <v>907155.5</v>
          </cell>
          <cell r="S77">
            <v>855911.5</v>
          </cell>
          <cell r="T77">
            <v>0.54195965353894648</v>
          </cell>
          <cell r="U77">
            <v>0.44406577081859516</v>
          </cell>
          <cell r="V77">
            <v>1.3974575642458362E-2</v>
          </cell>
        </row>
        <row r="78">
          <cell r="A78">
            <v>330</v>
          </cell>
          <cell r="B78" t="str">
            <v>Birmingham</v>
          </cell>
          <cell r="C78">
            <v>1523</v>
          </cell>
          <cell r="D78">
            <v>113</v>
          </cell>
          <cell r="E78">
            <v>1636</v>
          </cell>
          <cell r="F78">
            <v>100105.5</v>
          </cell>
          <cell r="G78">
            <v>0</v>
          </cell>
          <cell r="H78">
            <v>70916.5</v>
          </cell>
          <cell r="I78">
            <v>0</v>
          </cell>
          <cell r="J78">
            <v>3038.5</v>
          </cell>
          <cell r="K78">
            <v>0</v>
          </cell>
          <cell r="L78">
            <v>3038.5</v>
          </cell>
          <cell r="M78">
            <v>350</v>
          </cell>
          <cell r="N78">
            <v>7698</v>
          </cell>
          <cell r="O78">
            <v>0</v>
          </cell>
          <cell r="P78">
            <v>0</v>
          </cell>
          <cell r="Q78">
            <v>183744.5</v>
          </cell>
          <cell r="S78">
            <v>174060.5</v>
          </cell>
          <cell r="T78">
            <v>0.57511899598128235</v>
          </cell>
          <cell r="U78">
            <v>0.4074244300114041</v>
          </cell>
          <cell r="V78">
            <v>1.7456574007313548E-2</v>
          </cell>
        </row>
        <row r="79">
          <cell r="A79">
            <v>331</v>
          </cell>
          <cell r="B79" t="str">
            <v>Coventry</v>
          </cell>
          <cell r="C79">
            <v>82.5</v>
          </cell>
          <cell r="D79">
            <v>0</v>
          </cell>
          <cell r="E79">
            <v>82.5</v>
          </cell>
          <cell r="F79">
            <v>25911.5</v>
          </cell>
          <cell r="G79">
            <v>0</v>
          </cell>
          <cell r="H79">
            <v>21481</v>
          </cell>
          <cell r="I79">
            <v>0</v>
          </cell>
          <cell r="J79">
            <v>805</v>
          </cell>
          <cell r="K79">
            <v>27</v>
          </cell>
          <cell r="L79">
            <v>832</v>
          </cell>
          <cell r="M79">
            <v>6</v>
          </cell>
          <cell r="N79">
            <v>2972</v>
          </cell>
          <cell r="O79">
            <v>0</v>
          </cell>
          <cell r="P79">
            <v>0</v>
          </cell>
          <cell r="Q79">
            <v>51285</v>
          </cell>
          <cell r="S79">
            <v>48197.5</v>
          </cell>
          <cell r="T79">
            <v>0.53761087193319157</v>
          </cell>
          <cell r="U79">
            <v>0.44568701696146068</v>
          </cell>
          <cell r="V79">
            <v>1.6702111105347788E-2</v>
          </cell>
        </row>
        <row r="80">
          <cell r="A80">
            <v>332</v>
          </cell>
          <cell r="B80" t="str">
            <v>Dudley</v>
          </cell>
          <cell r="C80">
            <v>46</v>
          </cell>
          <cell r="D80">
            <v>0</v>
          </cell>
          <cell r="E80">
            <v>46</v>
          </cell>
          <cell r="F80">
            <v>27998</v>
          </cell>
          <cell r="G80">
            <v>0</v>
          </cell>
          <cell r="H80">
            <v>20865.5</v>
          </cell>
          <cell r="I80">
            <v>0</v>
          </cell>
          <cell r="J80">
            <v>650</v>
          </cell>
          <cell r="K80">
            <v>0</v>
          </cell>
          <cell r="L80">
            <v>650</v>
          </cell>
          <cell r="M80">
            <v>18</v>
          </cell>
          <cell r="N80">
            <v>292.5</v>
          </cell>
          <cell r="O80">
            <v>0</v>
          </cell>
          <cell r="P80">
            <v>0</v>
          </cell>
          <cell r="Q80">
            <v>49870</v>
          </cell>
          <cell r="S80">
            <v>49513.5</v>
          </cell>
          <cell r="T80">
            <v>0.5654619447221465</v>
          </cell>
          <cell r="U80">
            <v>0.42141032243731508</v>
          </cell>
          <cell r="V80">
            <v>1.3127732840538439E-2</v>
          </cell>
        </row>
        <row r="81">
          <cell r="A81">
            <v>884</v>
          </cell>
          <cell r="B81" t="str">
            <v>Herefordshire</v>
          </cell>
          <cell r="C81">
            <v>0</v>
          </cell>
          <cell r="D81">
            <v>0</v>
          </cell>
          <cell r="E81">
            <v>0</v>
          </cell>
          <cell r="F81">
            <v>13182</v>
          </cell>
          <cell r="G81">
            <v>0</v>
          </cell>
          <cell r="H81">
            <v>10480.5</v>
          </cell>
          <cell r="I81">
            <v>0</v>
          </cell>
          <cell r="J81">
            <v>177.5</v>
          </cell>
          <cell r="K81">
            <v>0</v>
          </cell>
          <cell r="L81">
            <v>177.5</v>
          </cell>
          <cell r="M81">
            <v>40</v>
          </cell>
          <cell r="N81">
            <v>1888</v>
          </cell>
          <cell r="O81">
            <v>0</v>
          </cell>
          <cell r="P81">
            <v>0</v>
          </cell>
          <cell r="Q81">
            <v>25768</v>
          </cell>
          <cell r="S81">
            <v>23840</v>
          </cell>
          <cell r="T81">
            <v>0.55293624161073829</v>
          </cell>
          <cell r="U81">
            <v>0.43961828859060403</v>
          </cell>
          <cell r="V81">
            <v>7.4454697986577178E-3</v>
          </cell>
        </row>
        <row r="82">
          <cell r="A82">
            <v>333</v>
          </cell>
          <cell r="B82" t="str">
            <v>Sandwell</v>
          </cell>
          <cell r="C82">
            <v>0</v>
          </cell>
          <cell r="D82">
            <v>0</v>
          </cell>
          <cell r="E82">
            <v>0</v>
          </cell>
          <cell r="F82">
            <v>28854</v>
          </cell>
          <cell r="G82">
            <v>0</v>
          </cell>
          <cell r="H82">
            <v>19988</v>
          </cell>
          <cell r="I82">
            <v>0</v>
          </cell>
          <cell r="J82">
            <v>454.5</v>
          </cell>
          <cell r="K82">
            <v>0</v>
          </cell>
          <cell r="L82">
            <v>454.5</v>
          </cell>
          <cell r="M82">
            <v>126</v>
          </cell>
          <cell r="N82">
            <v>10</v>
          </cell>
          <cell r="O82">
            <v>0</v>
          </cell>
          <cell r="P82">
            <v>0</v>
          </cell>
          <cell r="Q82">
            <v>49432.5</v>
          </cell>
          <cell r="S82">
            <v>49296.5</v>
          </cell>
          <cell r="T82">
            <v>0.58531538750215528</v>
          </cell>
          <cell r="U82">
            <v>0.4054648910166036</v>
          </cell>
          <cell r="V82">
            <v>9.2197214812410611E-3</v>
          </cell>
        </row>
        <row r="83">
          <cell r="A83">
            <v>893</v>
          </cell>
          <cell r="B83" t="str">
            <v>Shropshire</v>
          </cell>
          <cell r="C83">
            <v>0</v>
          </cell>
          <cell r="D83">
            <v>0</v>
          </cell>
          <cell r="E83">
            <v>0</v>
          </cell>
          <cell r="F83">
            <v>21243.5</v>
          </cell>
          <cell r="G83">
            <v>0</v>
          </cell>
          <cell r="H83">
            <v>18334.5</v>
          </cell>
          <cell r="I83">
            <v>0</v>
          </cell>
          <cell r="J83">
            <v>238.5</v>
          </cell>
          <cell r="K83">
            <v>44</v>
          </cell>
          <cell r="L83">
            <v>282.5</v>
          </cell>
          <cell r="M83">
            <v>20</v>
          </cell>
          <cell r="N83">
            <v>4983</v>
          </cell>
          <cell r="O83">
            <v>0</v>
          </cell>
          <cell r="P83">
            <v>0</v>
          </cell>
          <cell r="Q83">
            <v>44863.5</v>
          </cell>
          <cell r="S83">
            <v>39816.5</v>
          </cell>
          <cell r="T83">
            <v>0.533535092235631</v>
          </cell>
          <cell r="U83">
            <v>0.46047492873557444</v>
          </cell>
          <cell r="V83">
            <v>5.9899790287945955E-3</v>
          </cell>
        </row>
        <row r="84">
          <cell r="A84">
            <v>334</v>
          </cell>
          <cell r="B84" t="str">
            <v>Solihull</v>
          </cell>
          <cell r="C84">
            <v>0</v>
          </cell>
          <cell r="D84">
            <v>0</v>
          </cell>
          <cell r="E84">
            <v>0</v>
          </cell>
          <cell r="F84">
            <v>19634.5</v>
          </cell>
          <cell r="G84">
            <v>0</v>
          </cell>
          <cell r="H84">
            <v>15834</v>
          </cell>
          <cell r="I84">
            <v>0</v>
          </cell>
          <cell r="J84">
            <v>364.5</v>
          </cell>
          <cell r="K84">
            <v>0</v>
          </cell>
          <cell r="L84">
            <v>364.5</v>
          </cell>
          <cell r="M84">
            <v>54</v>
          </cell>
          <cell r="N84">
            <v>2066.5</v>
          </cell>
          <cell r="O84">
            <v>1457</v>
          </cell>
          <cell r="P84">
            <v>0</v>
          </cell>
          <cell r="Q84">
            <v>39410.5</v>
          </cell>
          <cell r="S84">
            <v>35833</v>
          </cell>
          <cell r="T84">
            <v>0.54794463204308874</v>
          </cell>
          <cell r="U84">
            <v>0.44188318030865403</v>
          </cell>
          <cell r="V84">
            <v>1.0172187648257194E-2</v>
          </cell>
        </row>
        <row r="85">
          <cell r="A85">
            <v>860</v>
          </cell>
          <cell r="B85" t="str">
            <v>Staffordshire</v>
          </cell>
          <cell r="C85">
            <v>348.5</v>
          </cell>
          <cell r="D85">
            <v>0</v>
          </cell>
          <cell r="E85">
            <v>348.5</v>
          </cell>
          <cell r="F85">
            <v>64389</v>
          </cell>
          <cell r="G85">
            <v>0</v>
          </cell>
          <cell r="H85">
            <v>62376.5</v>
          </cell>
          <cell r="I85">
            <v>6862</v>
          </cell>
          <cell r="J85">
            <v>2005</v>
          </cell>
          <cell r="K85">
            <v>0</v>
          </cell>
          <cell r="L85">
            <v>2005</v>
          </cell>
          <cell r="M85">
            <v>73</v>
          </cell>
          <cell r="N85">
            <v>4366</v>
          </cell>
          <cell r="O85">
            <v>0</v>
          </cell>
          <cell r="P85">
            <v>0</v>
          </cell>
          <cell r="Q85">
            <v>133558</v>
          </cell>
          <cell r="S85">
            <v>128770.5</v>
          </cell>
          <cell r="T85">
            <v>0.50002912157675861</v>
          </cell>
          <cell r="U85">
            <v>0.48440054204961541</v>
          </cell>
          <cell r="V85">
            <v>1.5570336373625947E-2</v>
          </cell>
        </row>
        <row r="86">
          <cell r="A86">
            <v>861</v>
          </cell>
          <cell r="B86" t="str">
            <v>Stoke-on-Trent</v>
          </cell>
          <cell r="C86">
            <v>337.5</v>
          </cell>
          <cell r="D86">
            <v>0</v>
          </cell>
          <cell r="E86">
            <v>337.5</v>
          </cell>
          <cell r="F86">
            <v>21344.5</v>
          </cell>
          <cell r="G86">
            <v>0</v>
          </cell>
          <cell r="H86">
            <v>15218</v>
          </cell>
          <cell r="I86">
            <v>0</v>
          </cell>
          <cell r="J86">
            <v>513</v>
          </cell>
          <cell r="K86">
            <v>0</v>
          </cell>
          <cell r="L86">
            <v>513</v>
          </cell>
          <cell r="M86">
            <v>23</v>
          </cell>
          <cell r="N86">
            <v>265</v>
          </cell>
          <cell r="O86">
            <v>0</v>
          </cell>
          <cell r="P86">
            <v>0</v>
          </cell>
          <cell r="Q86">
            <v>37701</v>
          </cell>
          <cell r="S86">
            <v>37075.5</v>
          </cell>
          <cell r="T86">
            <v>0.57570363177839812</v>
          </cell>
          <cell r="U86">
            <v>0.41045973756254128</v>
          </cell>
          <cell r="V86">
            <v>1.3836630659060566E-2</v>
          </cell>
        </row>
        <row r="87">
          <cell r="A87">
            <v>894</v>
          </cell>
          <cell r="B87" t="str">
            <v>Telford and Wrekin</v>
          </cell>
          <cell r="C87">
            <v>66</v>
          </cell>
          <cell r="D87">
            <v>0</v>
          </cell>
          <cell r="E87">
            <v>66</v>
          </cell>
          <cell r="F87">
            <v>15138</v>
          </cell>
          <cell r="G87">
            <v>0</v>
          </cell>
          <cell r="H87">
            <v>10647</v>
          </cell>
          <cell r="I87">
            <v>0</v>
          </cell>
          <cell r="J87">
            <v>440.5</v>
          </cell>
          <cell r="K87">
            <v>0</v>
          </cell>
          <cell r="L87">
            <v>440.5</v>
          </cell>
          <cell r="M87">
            <v>53</v>
          </cell>
          <cell r="N87">
            <v>897.5</v>
          </cell>
          <cell r="O87">
            <v>1172.5</v>
          </cell>
          <cell r="P87">
            <v>0</v>
          </cell>
          <cell r="Q87">
            <v>28414.5</v>
          </cell>
          <cell r="S87">
            <v>26225.5</v>
          </cell>
          <cell r="T87">
            <v>0.57722445711235248</v>
          </cell>
          <cell r="U87">
            <v>0.40597891365274258</v>
          </cell>
          <cell r="V87">
            <v>1.679662923490496E-2</v>
          </cell>
        </row>
        <row r="88">
          <cell r="A88">
            <v>335</v>
          </cell>
          <cell r="B88" t="str">
            <v>Walsall</v>
          </cell>
          <cell r="C88">
            <v>399</v>
          </cell>
          <cell r="D88">
            <v>0</v>
          </cell>
          <cell r="E88">
            <v>399</v>
          </cell>
          <cell r="F88">
            <v>25041.5</v>
          </cell>
          <cell r="G88">
            <v>0</v>
          </cell>
          <cell r="H88">
            <v>21477</v>
          </cell>
          <cell r="I88">
            <v>0</v>
          </cell>
          <cell r="J88">
            <v>505.5</v>
          </cell>
          <cell r="K88">
            <v>0</v>
          </cell>
          <cell r="L88">
            <v>505.5</v>
          </cell>
          <cell r="M88">
            <v>104</v>
          </cell>
          <cell r="N88">
            <v>886</v>
          </cell>
          <cell r="O88">
            <v>0</v>
          </cell>
          <cell r="P88">
            <v>449</v>
          </cell>
          <cell r="Q88">
            <v>48862</v>
          </cell>
          <cell r="S88">
            <v>47024</v>
          </cell>
          <cell r="T88">
            <v>0.53252594419870702</v>
          </cell>
          <cell r="U88">
            <v>0.45672422592718614</v>
          </cell>
          <cell r="V88">
            <v>1.074982987410684E-2</v>
          </cell>
        </row>
        <row r="89">
          <cell r="A89">
            <v>937</v>
          </cell>
          <cell r="B89" t="str">
            <v>Warwickshire</v>
          </cell>
          <cell r="C89">
            <v>304</v>
          </cell>
          <cell r="D89">
            <v>0</v>
          </cell>
          <cell r="E89">
            <v>304</v>
          </cell>
          <cell r="F89">
            <v>40818</v>
          </cell>
          <cell r="G89">
            <v>0</v>
          </cell>
          <cell r="H89">
            <v>34205</v>
          </cell>
          <cell r="I89">
            <v>0</v>
          </cell>
          <cell r="J89">
            <v>980</v>
          </cell>
          <cell r="K89">
            <v>0</v>
          </cell>
          <cell r="L89">
            <v>980</v>
          </cell>
          <cell r="M89">
            <v>160</v>
          </cell>
          <cell r="N89">
            <v>6277.5</v>
          </cell>
          <cell r="O89">
            <v>0</v>
          </cell>
          <cell r="P89">
            <v>0</v>
          </cell>
          <cell r="Q89">
            <v>82744.5</v>
          </cell>
          <cell r="S89">
            <v>76003</v>
          </cell>
          <cell r="T89">
            <v>0.53705774772048476</v>
          </cell>
          <cell r="U89">
            <v>0.45004802442008868</v>
          </cell>
          <cell r="V89">
            <v>1.2894227859426602E-2</v>
          </cell>
        </row>
        <row r="90">
          <cell r="A90">
            <v>336</v>
          </cell>
          <cell r="B90" t="str">
            <v>Wolverhampton</v>
          </cell>
          <cell r="C90">
            <v>292.5</v>
          </cell>
          <cell r="D90">
            <v>0</v>
          </cell>
          <cell r="E90">
            <v>292.5</v>
          </cell>
          <cell r="F90">
            <v>22276.5</v>
          </cell>
          <cell r="G90">
            <v>0</v>
          </cell>
          <cell r="H90">
            <v>17035</v>
          </cell>
          <cell r="I90">
            <v>0</v>
          </cell>
          <cell r="J90">
            <v>642</v>
          </cell>
          <cell r="K90">
            <v>0</v>
          </cell>
          <cell r="L90">
            <v>642</v>
          </cell>
          <cell r="M90">
            <v>100</v>
          </cell>
          <cell r="N90">
            <v>1831.5</v>
          </cell>
          <cell r="O90">
            <v>0</v>
          </cell>
          <cell r="P90">
            <v>0</v>
          </cell>
          <cell r="Q90">
            <v>42177.5</v>
          </cell>
          <cell r="S90">
            <v>39953.5</v>
          </cell>
          <cell r="T90">
            <v>0.5575606642722164</v>
          </cell>
          <cell r="U90">
            <v>0.4263706558874692</v>
          </cell>
          <cell r="V90">
            <v>1.6068679840314366E-2</v>
          </cell>
        </row>
        <row r="91">
          <cell r="A91">
            <v>885</v>
          </cell>
          <cell r="B91" t="str">
            <v>Worcestershire</v>
          </cell>
          <cell r="C91">
            <v>25.5</v>
          </cell>
          <cell r="D91">
            <v>0</v>
          </cell>
          <cell r="E91">
            <v>25.5</v>
          </cell>
          <cell r="F91">
            <v>37933</v>
          </cell>
          <cell r="G91">
            <v>1416</v>
          </cell>
          <cell r="H91">
            <v>41222.5</v>
          </cell>
          <cell r="I91">
            <v>12789.5</v>
          </cell>
          <cell r="J91">
            <v>1146.5</v>
          </cell>
          <cell r="K91">
            <v>96</v>
          </cell>
          <cell r="L91">
            <v>1242.5</v>
          </cell>
          <cell r="M91">
            <v>229</v>
          </cell>
          <cell r="N91">
            <v>8671.5</v>
          </cell>
          <cell r="O91">
            <v>0</v>
          </cell>
          <cell r="P91">
            <v>0</v>
          </cell>
          <cell r="Q91">
            <v>89324</v>
          </cell>
          <cell r="S91">
            <v>80302</v>
          </cell>
          <cell r="T91">
            <v>0.4723792682623098</v>
          </cell>
          <cell r="U91">
            <v>0.51334337874523672</v>
          </cell>
          <cell r="V91">
            <v>1.4277352992453488E-2</v>
          </cell>
        </row>
        <row r="93">
          <cell r="B93" t="str">
            <v>EAST OF ENGLAND</v>
          </cell>
          <cell r="C93">
            <v>2085</v>
          </cell>
          <cell r="D93">
            <v>0</v>
          </cell>
          <cell r="E93">
            <v>2085</v>
          </cell>
          <cell r="F93">
            <v>436510</v>
          </cell>
          <cell r="G93">
            <v>14557</v>
          </cell>
          <cell r="H93">
            <v>386871</v>
          </cell>
          <cell r="I93">
            <v>39212.5</v>
          </cell>
          <cell r="J93">
            <v>8718.5</v>
          </cell>
          <cell r="K93">
            <v>159.5</v>
          </cell>
          <cell r="L93">
            <v>8878</v>
          </cell>
          <cell r="M93">
            <v>1086</v>
          </cell>
          <cell r="N93">
            <v>63951</v>
          </cell>
          <cell r="O93">
            <v>0</v>
          </cell>
          <cell r="P93">
            <v>0</v>
          </cell>
          <cell r="Q93">
            <v>899381</v>
          </cell>
          <cell r="S93">
            <v>832099.5</v>
          </cell>
          <cell r="T93">
            <v>0.5245887060381601</v>
          </cell>
          <cell r="U93">
            <v>0.4649335806595245</v>
          </cell>
          <cell r="V93">
            <v>1.0477713302315408E-2</v>
          </cell>
        </row>
        <row r="94">
          <cell r="A94">
            <v>820</v>
          </cell>
          <cell r="B94" t="str">
            <v>Bedfordshire</v>
          </cell>
          <cell r="C94">
            <v>432</v>
          </cell>
          <cell r="D94">
            <v>0</v>
          </cell>
          <cell r="E94">
            <v>432</v>
          </cell>
          <cell r="F94">
            <v>23878</v>
          </cell>
          <cell r="G94">
            <v>0</v>
          </cell>
          <cell r="H94">
            <v>37742.5</v>
          </cell>
          <cell r="I94">
            <v>19154.5</v>
          </cell>
          <cell r="J94">
            <v>960.5</v>
          </cell>
          <cell r="K94">
            <v>0</v>
          </cell>
          <cell r="L94">
            <v>960.5</v>
          </cell>
          <cell r="M94">
            <v>105</v>
          </cell>
          <cell r="N94">
            <v>5788.5</v>
          </cell>
          <cell r="O94">
            <v>0</v>
          </cell>
          <cell r="P94">
            <v>0</v>
          </cell>
          <cell r="Q94">
            <v>68906.5</v>
          </cell>
          <cell r="S94">
            <v>62581</v>
          </cell>
          <cell r="T94">
            <v>0.38155350665537463</v>
          </cell>
          <cell r="U94">
            <v>0.60309838449369613</v>
          </cell>
          <cell r="V94">
            <v>1.5348108850929196E-2</v>
          </cell>
        </row>
        <row r="95">
          <cell r="A95">
            <v>873</v>
          </cell>
          <cell r="B95" t="str">
            <v>Cambridgeshire</v>
          </cell>
          <cell r="C95">
            <v>266</v>
          </cell>
          <cell r="D95">
            <v>0</v>
          </cell>
          <cell r="E95">
            <v>266</v>
          </cell>
          <cell r="F95">
            <v>43949</v>
          </cell>
          <cell r="G95">
            <v>0</v>
          </cell>
          <cell r="H95">
            <v>32669.5</v>
          </cell>
          <cell r="I95">
            <v>204</v>
          </cell>
          <cell r="J95">
            <v>827</v>
          </cell>
          <cell r="K95">
            <v>0</v>
          </cell>
          <cell r="L95">
            <v>827</v>
          </cell>
          <cell r="M95">
            <v>262</v>
          </cell>
          <cell r="N95">
            <v>8191</v>
          </cell>
          <cell r="O95">
            <v>0</v>
          </cell>
          <cell r="P95">
            <v>0</v>
          </cell>
          <cell r="Q95">
            <v>86164.5</v>
          </cell>
          <cell r="S95">
            <v>77445.5</v>
          </cell>
          <cell r="T95">
            <v>0.5674829396156007</v>
          </cell>
          <cell r="U95">
            <v>0.42183858326177764</v>
          </cell>
          <cell r="V95">
            <v>1.0678477122621715E-2</v>
          </cell>
        </row>
        <row r="96">
          <cell r="A96">
            <v>881</v>
          </cell>
          <cell r="B96" t="str">
            <v>Essex</v>
          </cell>
          <cell r="C96">
            <v>147.5</v>
          </cell>
          <cell r="D96">
            <v>0</v>
          </cell>
          <cell r="E96">
            <v>147.5</v>
          </cell>
          <cell r="F96">
            <v>107542</v>
          </cell>
          <cell r="G96">
            <v>0</v>
          </cell>
          <cell r="H96">
            <v>90680</v>
          </cell>
          <cell r="I96">
            <v>0</v>
          </cell>
          <cell r="J96">
            <v>1770</v>
          </cell>
          <cell r="K96">
            <v>102.5</v>
          </cell>
          <cell r="L96">
            <v>1872.5</v>
          </cell>
          <cell r="M96">
            <v>284</v>
          </cell>
          <cell r="N96">
            <v>11238.5</v>
          </cell>
          <cell r="O96">
            <v>0</v>
          </cell>
          <cell r="P96">
            <v>0</v>
          </cell>
          <cell r="Q96">
            <v>211764.5</v>
          </cell>
          <cell r="S96">
            <v>199992</v>
          </cell>
          <cell r="T96">
            <v>0.53773150926037039</v>
          </cell>
          <cell r="U96">
            <v>0.45341813672546905</v>
          </cell>
          <cell r="V96">
            <v>8.8503540141605663E-3</v>
          </cell>
        </row>
        <row r="97">
          <cell r="A97">
            <v>919</v>
          </cell>
          <cell r="B97" t="str">
            <v>Hertfordshire</v>
          </cell>
          <cell r="C97">
            <v>635</v>
          </cell>
          <cell r="D97">
            <v>0</v>
          </cell>
          <cell r="E97">
            <v>635</v>
          </cell>
          <cell r="F97">
            <v>89951</v>
          </cell>
          <cell r="G97">
            <v>0</v>
          </cell>
          <cell r="H97">
            <v>79286.5</v>
          </cell>
          <cell r="I97">
            <v>2301</v>
          </cell>
          <cell r="J97">
            <v>2100</v>
          </cell>
          <cell r="K97">
            <v>57</v>
          </cell>
          <cell r="L97">
            <v>2157</v>
          </cell>
          <cell r="M97">
            <v>122</v>
          </cell>
          <cell r="N97">
            <v>22059</v>
          </cell>
          <cell r="O97">
            <v>0</v>
          </cell>
          <cell r="P97">
            <v>0</v>
          </cell>
          <cell r="Q97">
            <v>194210.5</v>
          </cell>
          <cell r="S97">
            <v>171337.5</v>
          </cell>
          <cell r="T97">
            <v>0.52499306923469757</v>
          </cell>
          <cell r="U97">
            <v>0.46275041949368934</v>
          </cell>
          <cell r="V97">
            <v>1.2256511271613044E-2</v>
          </cell>
        </row>
        <row r="98">
          <cell r="A98">
            <v>821</v>
          </cell>
          <cell r="B98" t="str">
            <v>Luton</v>
          </cell>
          <cell r="C98">
            <v>348.5</v>
          </cell>
          <cell r="D98">
            <v>0</v>
          </cell>
          <cell r="E98">
            <v>348.5</v>
          </cell>
          <cell r="F98">
            <v>18314</v>
          </cell>
          <cell r="G98">
            <v>0</v>
          </cell>
          <cell r="H98">
            <v>12427</v>
          </cell>
          <cell r="I98">
            <v>0</v>
          </cell>
          <cell r="J98">
            <v>253.5</v>
          </cell>
          <cell r="K98">
            <v>0</v>
          </cell>
          <cell r="L98">
            <v>253.5</v>
          </cell>
          <cell r="M98">
            <v>25</v>
          </cell>
          <cell r="N98">
            <v>512</v>
          </cell>
          <cell r="O98">
            <v>0</v>
          </cell>
          <cell r="P98">
            <v>0</v>
          </cell>
          <cell r="Q98">
            <v>31880</v>
          </cell>
          <cell r="S98">
            <v>30994.5</v>
          </cell>
          <cell r="T98">
            <v>0.59087902692413174</v>
          </cell>
          <cell r="U98">
            <v>0.40094210263111196</v>
          </cell>
          <cell r="V98">
            <v>8.1788704447563285E-3</v>
          </cell>
        </row>
        <row r="99">
          <cell r="A99">
            <v>926</v>
          </cell>
          <cell r="B99" t="str">
            <v>Norfolk</v>
          </cell>
          <cell r="C99">
            <v>126.5</v>
          </cell>
          <cell r="D99">
            <v>0</v>
          </cell>
          <cell r="E99">
            <v>126.5</v>
          </cell>
          <cell r="F99">
            <v>65353.5</v>
          </cell>
          <cell r="G99">
            <v>14557</v>
          </cell>
          <cell r="H99">
            <v>46187.5</v>
          </cell>
          <cell r="I99">
            <v>0</v>
          </cell>
          <cell r="J99">
            <v>912.5</v>
          </cell>
          <cell r="K99">
            <v>0</v>
          </cell>
          <cell r="L99">
            <v>912.5</v>
          </cell>
          <cell r="M99">
            <v>38</v>
          </cell>
          <cell r="N99">
            <v>6313.5</v>
          </cell>
          <cell r="O99">
            <v>0</v>
          </cell>
          <cell r="P99">
            <v>0</v>
          </cell>
          <cell r="Q99">
            <v>118931.5</v>
          </cell>
          <cell r="S99">
            <v>112453.5</v>
          </cell>
          <cell r="T99">
            <v>0.58116021288799369</v>
          </cell>
          <cell r="U99">
            <v>0.4107253220219913</v>
          </cell>
          <cell r="V99">
            <v>8.1144650900149846E-3</v>
          </cell>
        </row>
        <row r="100">
          <cell r="A100">
            <v>874</v>
          </cell>
          <cell r="B100" t="str">
            <v>Peterborough</v>
          </cell>
          <cell r="C100">
            <v>78</v>
          </cell>
          <cell r="D100">
            <v>0</v>
          </cell>
          <cell r="E100">
            <v>78</v>
          </cell>
          <cell r="F100">
            <v>15403</v>
          </cell>
          <cell r="G100">
            <v>0</v>
          </cell>
          <cell r="H100">
            <v>12748.5</v>
          </cell>
          <cell r="I100">
            <v>0</v>
          </cell>
          <cell r="J100">
            <v>348.5</v>
          </cell>
          <cell r="K100">
            <v>0</v>
          </cell>
          <cell r="L100">
            <v>348.5</v>
          </cell>
          <cell r="M100">
            <v>16</v>
          </cell>
          <cell r="N100">
            <v>420.5</v>
          </cell>
          <cell r="O100">
            <v>0</v>
          </cell>
          <cell r="P100">
            <v>0</v>
          </cell>
          <cell r="Q100">
            <v>29014.5</v>
          </cell>
          <cell r="S100">
            <v>28500</v>
          </cell>
          <cell r="T100">
            <v>0.54045614035087719</v>
          </cell>
          <cell r="U100">
            <v>0.44731578947368422</v>
          </cell>
          <cell r="V100">
            <v>1.2228070175438597E-2</v>
          </cell>
        </row>
        <row r="101">
          <cell r="A101">
            <v>882</v>
          </cell>
          <cell r="B101" t="str">
            <v>Southend-on-Sea</v>
          </cell>
          <cell r="C101">
            <v>0</v>
          </cell>
          <cell r="D101">
            <v>0</v>
          </cell>
          <cell r="E101">
            <v>0</v>
          </cell>
          <cell r="F101">
            <v>14149.5</v>
          </cell>
          <cell r="G101">
            <v>0</v>
          </cell>
          <cell r="H101">
            <v>12205</v>
          </cell>
          <cell r="I101">
            <v>0</v>
          </cell>
          <cell r="J101">
            <v>466.5</v>
          </cell>
          <cell r="K101">
            <v>0</v>
          </cell>
          <cell r="L101">
            <v>466.5</v>
          </cell>
          <cell r="M101">
            <v>23</v>
          </cell>
          <cell r="N101">
            <v>1323.5</v>
          </cell>
          <cell r="O101">
            <v>0</v>
          </cell>
          <cell r="P101">
            <v>0</v>
          </cell>
          <cell r="Q101">
            <v>28167.5</v>
          </cell>
          <cell r="S101">
            <v>26821</v>
          </cell>
          <cell r="T101">
            <v>0.52755303679952281</v>
          </cell>
          <cell r="U101">
            <v>0.45505387569441857</v>
          </cell>
          <cell r="V101">
            <v>1.7393087506058686E-2</v>
          </cell>
        </row>
        <row r="102">
          <cell r="A102">
            <v>935</v>
          </cell>
          <cell r="B102" t="str">
            <v>Suffolk</v>
          </cell>
          <cell r="C102">
            <v>51.5</v>
          </cell>
          <cell r="D102">
            <v>0</v>
          </cell>
          <cell r="E102">
            <v>51.5</v>
          </cell>
          <cell r="F102">
            <v>44459.5</v>
          </cell>
          <cell r="G102">
            <v>0</v>
          </cell>
          <cell r="H102">
            <v>54359.5</v>
          </cell>
          <cell r="I102">
            <v>17553</v>
          </cell>
          <cell r="J102">
            <v>839</v>
          </cell>
          <cell r="K102">
            <v>0</v>
          </cell>
          <cell r="L102">
            <v>839</v>
          </cell>
          <cell r="M102">
            <v>147</v>
          </cell>
          <cell r="N102">
            <v>8104.5</v>
          </cell>
          <cell r="O102">
            <v>0</v>
          </cell>
          <cell r="P102">
            <v>0</v>
          </cell>
          <cell r="Q102">
            <v>107961</v>
          </cell>
          <cell r="S102">
            <v>99658</v>
          </cell>
          <cell r="T102">
            <v>0.44612073290654036</v>
          </cell>
          <cell r="U102">
            <v>0.5454604748238977</v>
          </cell>
          <cell r="V102">
            <v>8.4187922695619019E-3</v>
          </cell>
        </row>
        <row r="103">
          <cell r="A103">
            <v>883</v>
          </cell>
          <cell r="B103" t="str">
            <v>Thurrock</v>
          </cell>
          <cell r="C103">
            <v>0</v>
          </cell>
          <cell r="D103">
            <v>0</v>
          </cell>
          <cell r="E103">
            <v>0</v>
          </cell>
          <cell r="F103">
            <v>13510.5</v>
          </cell>
          <cell r="G103">
            <v>0</v>
          </cell>
          <cell r="H103">
            <v>8565</v>
          </cell>
          <cell r="I103">
            <v>0</v>
          </cell>
          <cell r="J103">
            <v>241</v>
          </cell>
          <cell r="K103">
            <v>0</v>
          </cell>
          <cell r="L103">
            <v>241</v>
          </cell>
          <cell r="M103">
            <v>64</v>
          </cell>
          <cell r="N103">
            <v>0</v>
          </cell>
          <cell r="O103">
            <v>0</v>
          </cell>
          <cell r="P103">
            <v>0</v>
          </cell>
          <cell r="Q103">
            <v>22380.5</v>
          </cell>
          <cell r="S103">
            <v>22316.5</v>
          </cell>
          <cell r="T103">
            <v>0.60540407321936685</v>
          </cell>
          <cell r="U103">
            <v>0.38379674232070443</v>
          </cell>
          <cell r="V103">
            <v>1.0799184459928753E-2</v>
          </cell>
        </row>
        <row r="105">
          <cell r="B105" t="str">
            <v>LONDON</v>
          </cell>
          <cell r="C105">
            <v>5304.5</v>
          </cell>
          <cell r="D105">
            <v>0</v>
          </cell>
          <cell r="E105">
            <v>5304.5</v>
          </cell>
          <cell r="F105">
            <v>601650.5</v>
          </cell>
          <cell r="G105">
            <v>5975</v>
          </cell>
          <cell r="H105">
            <v>421753</v>
          </cell>
          <cell r="I105">
            <v>0</v>
          </cell>
          <cell r="J105">
            <v>11525</v>
          </cell>
          <cell r="K105">
            <v>241</v>
          </cell>
          <cell r="L105">
            <v>11766</v>
          </cell>
          <cell r="M105">
            <v>2719</v>
          </cell>
          <cell r="N105">
            <v>124489.5</v>
          </cell>
          <cell r="O105">
            <v>5356</v>
          </cell>
          <cell r="P105">
            <v>4359</v>
          </cell>
          <cell r="Q105">
            <v>1177397.5</v>
          </cell>
          <cell r="S105">
            <v>1034928.5</v>
          </cell>
          <cell r="T105">
            <v>0.58134499146559404</v>
          </cell>
          <cell r="U105">
            <v>0.40751897353295419</v>
          </cell>
          <cell r="V105">
            <v>1.1136035001451791E-2</v>
          </cell>
        </row>
        <row r="106">
          <cell r="B106" t="str">
            <v>INNER LONDON</v>
          </cell>
          <cell r="C106">
            <v>3357</v>
          </cell>
          <cell r="D106">
            <v>0</v>
          </cell>
          <cell r="E106">
            <v>3357</v>
          </cell>
          <cell r="F106">
            <v>221639</v>
          </cell>
          <cell r="G106">
            <v>0</v>
          </cell>
          <cell r="H106">
            <v>127319</v>
          </cell>
          <cell r="I106">
            <v>0</v>
          </cell>
          <cell r="J106">
            <v>4353.5</v>
          </cell>
          <cell r="K106">
            <v>0</v>
          </cell>
          <cell r="L106">
            <v>4353.5</v>
          </cell>
          <cell r="M106">
            <v>1267</v>
          </cell>
          <cell r="N106">
            <v>59587</v>
          </cell>
          <cell r="O106">
            <v>3477</v>
          </cell>
          <cell r="P106">
            <v>1902</v>
          </cell>
          <cell r="Q106">
            <v>422901.5</v>
          </cell>
          <cell r="S106">
            <v>353311.5</v>
          </cell>
          <cell r="T106">
            <v>0.62731895225601209</v>
          </cell>
          <cell r="U106">
            <v>0.3603590599230424</v>
          </cell>
          <cell r="V106">
            <v>1.232198782094554E-2</v>
          </cell>
        </row>
        <row r="107">
          <cell r="A107">
            <v>202</v>
          </cell>
          <cell r="B107" t="str">
            <v>Camden</v>
          </cell>
          <cell r="C107">
            <v>76</v>
          </cell>
          <cell r="D107">
            <v>0</v>
          </cell>
          <cell r="E107">
            <v>76</v>
          </cell>
          <cell r="F107">
            <v>11282</v>
          </cell>
          <cell r="G107">
            <v>0</v>
          </cell>
          <cell r="H107">
            <v>9685</v>
          </cell>
          <cell r="I107">
            <v>0</v>
          </cell>
          <cell r="J107">
            <v>303</v>
          </cell>
          <cell r="K107">
            <v>0</v>
          </cell>
          <cell r="L107">
            <v>303</v>
          </cell>
          <cell r="M107">
            <v>37</v>
          </cell>
          <cell r="N107">
            <v>7110</v>
          </cell>
          <cell r="O107">
            <v>0</v>
          </cell>
          <cell r="P107">
            <v>0</v>
          </cell>
          <cell r="Q107">
            <v>28493</v>
          </cell>
          <cell r="S107">
            <v>21270</v>
          </cell>
          <cell r="T107">
            <v>0.53041842971321107</v>
          </cell>
          <cell r="U107">
            <v>0.45533615420780443</v>
          </cell>
          <cell r="V107">
            <v>1.4245416078984486E-2</v>
          </cell>
        </row>
        <row r="108">
          <cell r="A108">
            <v>201</v>
          </cell>
          <cell r="B108" t="str">
            <v>City of London</v>
          </cell>
          <cell r="C108">
            <v>0</v>
          </cell>
          <cell r="D108">
            <v>0</v>
          </cell>
          <cell r="E108">
            <v>0</v>
          </cell>
          <cell r="F108">
            <v>218</v>
          </cell>
          <cell r="G108">
            <v>0</v>
          </cell>
          <cell r="H108">
            <v>0</v>
          </cell>
          <cell r="I108">
            <v>0</v>
          </cell>
          <cell r="J108">
            <v>0</v>
          </cell>
          <cell r="K108">
            <v>0</v>
          </cell>
          <cell r="L108">
            <v>0</v>
          </cell>
          <cell r="M108">
            <v>0</v>
          </cell>
          <cell r="N108">
            <v>1884</v>
          </cell>
          <cell r="O108">
            <v>0</v>
          </cell>
          <cell r="P108">
            <v>0</v>
          </cell>
          <cell r="Q108">
            <v>2102</v>
          </cell>
          <cell r="S108">
            <v>218</v>
          </cell>
          <cell r="T108">
            <v>1</v>
          </cell>
          <cell r="U108">
            <v>0</v>
          </cell>
          <cell r="V108">
            <v>0</v>
          </cell>
        </row>
        <row r="109">
          <cell r="A109">
            <v>204</v>
          </cell>
          <cell r="B109" t="str">
            <v>Hackney</v>
          </cell>
          <cell r="C109">
            <v>92.5</v>
          </cell>
          <cell r="D109">
            <v>0</v>
          </cell>
          <cell r="E109">
            <v>92.5</v>
          </cell>
          <cell r="F109">
            <v>17348.5</v>
          </cell>
          <cell r="G109">
            <v>0</v>
          </cell>
          <cell r="H109">
            <v>7351</v>
          </cell>
          <cell r="I109">
            <v>0</v>
          </cell>
          <cell r="J109">
            <v>353</v>
          </cell>
          <cell r="K109">
            <v>0</v>
          </cell>
          <cell r="L109">
            <v>353</v>
          </cell>
          <cell r="M109">
            <v>47</v>
          </cell>
          <cell r="N109">
            <v>5873.5</v>
          </cell>
          <cell r="O109">
            <v>0</v>
          </cell>
          <cell r="P109">
            <v>0</v>
          </cell>
          <cell r="Q109">
            <v>31065.5</v>
          </cell>
          <cell r="S109">
            <v>25052.5</v>
          </cell>
          <cell r="T109">
            <v>0.69248577986228921</v>
          </cell>
          <cell r="U109">
            <v>0.29342380999900208</v>
          </cell>
          <cell r="V109">
            <v>1.4090410138708712E-2</v>
          </cell>
        </row>
        <row r="110">
          <cell r="A110">
            <v>205</v>
          </cell>
          <cell r="B110" t="str">
            <v>Hammersmith and Fulham</v>
          </cell>
          <cell r="C110">
            <v>259.5</v>
          </cell>
          <cell r="D110">
            <v>0</v>
          </cell>
          <cell r="E110">
            <v>259.5</v>
          </cell>
          <cell r="F110">
            <v>9511.5</v>
          </cell>
          <cell r="G110">
            <v>0</v>
          </cell>
          <cell r="H110">
            <v>7213</v>
          </cell>
          <cell r="I110">
            <v>0</v>
          </cell>
          <cell r="J110">
            <v>269</v>
          </cell>
          <cell r="K110">
            <v>0</v>
          </cell>
          <cell r="L110">
            <v>269</v>
          </cell>
          <cell r="M110">
            <v>189</v>
          </cell>
          <cell r="N110">
            <v>4994.5</v>
          </cell>
          <cell r="O110">
            <v>0</v>
          </cell>
          <cell r="P110">
            <v>0</v>
          </cell>
          <cell r="Q110">
            <v>22436.5</v>
          </cell>
          <cell r="S110">
            <v>16993.5</v>
          </cell>
          <cell r="T110">
            <v>0.55971400829729012</v>
          </cell>
          <cell r="U110">
            <v>0.42445640980374849</v>
          </cell>
          <cell r="V110">
            <v>1.5829581898961366E-2</v>
          </cell>
        </row>
        <row r="111">
          <cell r="A111">
            <v>309</v>
          </cell>
          <cell r="B111" t="str">
            <v>Haringey</v>
          </cell>
          <cell r="C111">
            <v>187.5</v>
          </cell>
          <cell r="D111">
            <v>0</v>
          </cell>
          <cell r="E111">
            <v>187.5</v>
          </cell>
          <cell r="F111">
            <v>20910.5</v>
          </cell>
          <cell r="G111">
            <v>0</v>
          </cell>
          <cell r="H111">
            <v>11222</v>
          </cell>
          <cell r="I111">
            <v>0</v>
          </cell>
          <cell r="J111">
            <v>321.5</v>
          </cell>
          <cell r="K111">
            <v>0</v>
          </cell>
          <cell r="L111">
            <v>321.5</v>
          </cell>
          <cell r="M111">
            <v>105</v>
          </cell>
          <cell r="N111">
            <v>2004.5</v>
          </cell>
          <cell r="O111">
            <v>0</v>
          </cell>
          <cell r="P111">
            <v>738</v>
          </cell>
          <cell r="Q111">
            <v>35489</v>
          </cell>
          <cell r="S111">
            <v>32454</v>
          </cell>
          <cell r="T111">
            <v>0.64431194922043511</v>
          </cell>
          <cell r="U111">
            <v>0.34578172182165529</v>
          </cell>
          <cell r="V111">
            <v>9.9063289579096568E-3</v>
          </cell>
        </row>
        <row r="112">
          <cell r="A112">
            <v>206</v>
          </cell>
          <cell r="B112" t="str">
            <v>Islington</v>
          </cell>
          <cell r="C112">
            <v>191</v>
          </cell>
          <cell r="D112">
            <v>0</v>
          </cell>
          <cell r="E112">
            <v>191</v>
          </cell>
          <cell r="F112">
            <v>14511.5</v>
          </cell>
          <cell r="G112">
            <v>0</v>
          </cell>
          <cell r="H112">
            <v>7857</v>
          </cell>
          <cell r="I112">
            <v>0</v>
          </cell>
          <cell r="J112">
            <v>255</v>
          </cell>
          <cell r="K112">
            <v>0</v>
          </cell>
          <cell r="L112">
            <v>255</v>
          </cell>
          <cell r="M112">
            <v>119</v>
          </cell>
          <cell r="N112">
            <v>683</v>
          </cell>
          <cell r="O112">
            <v>0</v>
          </cell>
          <cell r="P112">
            <v>0</v>
          </cell>
          <cell r="Q112">
            <v>23616.5</v>
          </cell>
          <cell r="S112">
            <v>22623.5</v>
          </cell>
          <cell r="T112">
            <v>0.64143479125687886</v>
          </cell>
          <cell r="U112">
            <v>0.34729374323159545</v>
          </cell>
          <cell r="V112">
            <v>1.1271465511525625E-2</v>
          </cell>
        </row>
        <row r="113">
          <cell r="A113">
            <v>207</v>
          </cell>
          <cell r="B113" t="str">
            <v>Kensington and Chelsea</v>
          </cell>
          <cell r="C113">
            <v>218</v>
          </cell>
          <cell r="D113">
            <v>0</v>
          </cell>
          <cell r="E113">
            <v>218</v>
          </cell>
          <cell r="F113">
            <v>7001</v>
          </cell>
          <cell r="G113">
            <v>0</v>
          </cell>
          <cell r="H113">
            <v>3496</v>
          </cell>
          <cell r="I113">
            <v>0</v>
          </cell>
          <cell r="J113">
            <v>73</v>
          </cell>
          <cell r="K113">
            <v>0</v>
          </cell>
          <cell r="L113">
            <v>73</v>
          </cell>
          <cell r="M113">
            <v>44</v>
          </cell>
          <cell r="N113">
            <v>10795</v>
          </cell>
          <cell r="O113">
            <v>0</v>
          </cell>
          <cell r="P113">
            <v>0</v>
          </cell>
          <cell r="Q113">
            <v>21627</v>
          </cell>
          <cell r="S113">
            <v>10570</v>
          </cell>
          <cell r="T113">
            <v>0.66234626300851462</v>
          </cell>
          <cell r="U113">
            <v>0.33074739829706717</v>
          </cell>
          <cell r="V113">
            <v>6.906338694418165E-3</v>
          </cell>
        </row>
        <row r="114">
          <cell r="A114">
            <v>208</v>
          </cell>
          <cell r="B114" t="str">
            <v>Lambeth</v>
          </cell>
          <cell r="C114">
            <v>347</v>
          </cell>
          <cell r="D114">
            <v>0</v>
          </cell>
          <cell r="E114">
            <v>347</v>
          </cell>
          <cell r="F114">
            <v>19046.5</v>
          </cell>
          <cell r="G114">
            <v>0</v>
          </cell>
          <cell r="H114">
            <v>7749</v>
          </cell>
          <cell r="I114">
            <v>0</v>
          </cell>
          <cell r="J114">
            <v>515.5</v>
          </cell>
          <cell r="K114">
            <v>0</v>
          </cell>
          <cell r="L114">
            <v>515.5</v>
          </cell>
          <cell r="M114">
            <v>109</v>
          </cell>
          <cell r="N114">
            <v>2346.5</v>
          </cell>
          <cell r="O114">
            <v>0</v>
          </cell>
          <cell r="P114">
            <v>0</v>
          </cell>
          <cell r="Q114">
            <v>30113.5</v>
          </cell>
          <cell r="S114">
            <v>27311</v>
          </cell>
          <cell r="T114">
            <v>0.69739299183479186</v>
          </cell>
          <cell r="U114">
            <v>0.28373182966570248</v>
          </cell>
          <cell r="V114">
            <v>1.8875178499505693E-2</v>
          </cell>
        </row>
        <row r="115">
          <cell r="A115">
            <v>209</v>
          </cell>
          <cell r="B115" t="str">
            <v>Lewisham</v>
          </cell>
          <cell r="C115">
            <v>175.5</v>
          </cell>
          <cell r="D115">
            <v>0</v>
          </cell>
          <cell r="E115">
            <v>175.5</v>
          </cell>
          <cell r="F115">
            <v>21133</v>
          </cell>
          <cell r="G115">
            <v>0</v>
          </cell>
          <cell r="H115">
            <v>11639</v>
          </cell>
          <cell r="I115">
            <v>0</v>
          </cell>
          <cell r="J115">
            <v>517</v>
          </cell>
          <cell r="K115">
            <v>0</v>
          </cell>
          <cell r="L115">
            <v>517</v>
          </cell>
          <cell r="M115">
            <v>146</v>
          </cell>
          <cell r="N115">
            <v>1871.5</v>
          </cell>
          <cell r="O115">
            <v>1346</v>
          </cell>
          <cell r="P115">
            <v>0</v>
          </cell>
          <cell r="Q115">
            <v>36828</v>
          </cell>
          <cell r="S115">
            <v>33289</v>
          </cell>
          <cell r="T115">
            <v>0.63483432965844577</v>
          </cell>
          <cell r="U115">
            <v>0.34963501456937729</v>
          </cell>
          <cell r="V115">
            <v>1.5530655772176995E-2</v>
          </cell>
        </row>
        <row r="116">
          <cell r="A116">
            <v>316</v>
          </cell>
          <cell r="B116" t="str">
            <v>Newham</v>
          </cell>
          <cell r="C116">
            <v>607</v>
          </cell>
          <cell r="D116">
            <v>0</v>
          </cell>
          <cell r="E116">
            <v>607</v>
          </cell>
          <cell r="F116">
            <v>29270.5</v>
          </cell>
          <cell r="G116">
            <v>0</v>
          </cell>
          <cell r="H116">
            <v>18117</v>
          </cell>
          <cell r="I116">
            <v>0</v>
          </cell>
          <cell r="J116">
            <v>68</v>
          </cell>
          <cell r="K116">
            <v>0</v>
          </cell>
          <cell r="L116">
            <v>68</v>
          </cell>
          <cell r="M116">
            <v>50</v>
          </cell>
          <cell r="N116">
            <v>349</v>
          </cell>
          <cell r="O116">
            <v>0</v>
          </cell>
          <cell r="P116">
            <v>0</v>
          </cell>
          <cell r="Q116">
            <v>48461.5</v>
          </cell>
          <cell r="S116">
            <v>47455.5</v>
          </cell>
          <cell r="T116">
            <v>0.61679889580765135</v>
          </cell>
          <cell r="U116">
            <v>0.38176818282390873</v>
          </cell>
          <cell r="V116">
            <v>1.4329213684399068E-3</v>
          </cell>
        </row>
        <row r="117">
          <cell r="A117">
            <v>210</v>
          </cell>
          <cell r="B117" t="str">
            <v>Southwark</v>
          </cell>
          <cell r="C117">
            <v>427</v>
          </cell>
          <cell r="D117">
            <v>0</v>
          </cell>
          <cell r="E117">
            <v>427</v>
          </cell>
          <cell r="F117">
            <v>22750</v>
          </cell>
          <cell r="G117">
            <v>0</v>
          </cell>
          <cell r="H117">
            <v>10019</v>
          </cell>
          <cell r="I117">
            <v>0</v>
          </cell>
          <cell r="J117">
            <v>472</v>
          </cell>
          <cell r="K117">
            <v>0</v>
          </cell>
          <cell r="L117">
            <v>472</v>
          </cell>
          <cell r="M117">
            <v>100</v>
          </cell>
          <cell r="N117">
            <v>5103.5</v>
          </cell>
          <cell r="O117">
            <v>1069</v>
          </cell>
          <cell r="P117">
            <v>1164</v>
          </cell>
          <cell r="Q117">
            <v>41104.5</v>
          </cell>
          <cell r="S117">
            <v>33241</v>
          </cell>
          <cell r="T117">
            <v>0.68439577630035198</v>
          </cell>
          <cell r="U117">
            <v>0.30140489154959238</v>
          </cell>
          <cell r="V117">
            <v>1.4199332150055654E-2</v>
          </cell>
        </row>
        <row r="118">
          <cell r="A118">
            <v>211</v>
          </cell>
          <cell r="B118" t="str">
            <v>Tower Hamlets</v>
          </cell>
          <cell r="C118">
            <v>454</v>
          </cell>
          <cell r="D118">
            <v>0</v>
          </cell>
          <cell r="E118">
            <v>454</v>
          </cell>
          <cell r="F118">
            <v>21556</v>
          </cell>
          <cell r="G118">
            <v>0</v>
          </cell>
          <cell r="H118">
            <v>14311.5</v>
          </cell>
          <cell r="I118">
            <v>0</v>
          </cell>
          <cell r="J118">
            <v>346.5</v>
          </cell>
          <cell r="K118">
            <v>0</v>
          </cell>
          <cell r="L118">
            <v>346.5</v>
          </cell>
          <cell r="M118">
            <v>230</v>
          </cell>
          <cell r="N118">
            <v>948.5</v>
          </cell>
          <cell r="O118">
            <v>0</v>
          </cell>
          <cell r="P118">
            <v>0</v>
          </cell>
          <cell r="Q118">
            <v>37846.5</v>
          </cell>
          <cell r="S118">
            <v>36214</v>
          </cell>
          <cell r="T118">
            <v>0.59523941017286131</v>
          </cell>
          <cell r="U118">
            <v>0.39519246700171207</v>
          </cell>
          <cell r="V118">
            <v>9.5681228254266299E-3</v>
          </cell>
        </row>
        <row r="119">
          <cell r="A119">
            <v>212</v>
          </cell>
          <cell r="B119" t="str">
            <v>Wandsworth</v>
          </cell>
          <cell r="C119">
            <v>161</v>
          </cell>
          <cell r="D119">
            <v>0</v>
          </cell>
          <cell r="E119">
            <v>161</v>
          </cell>
          <cell r="F119">
            <v>16622.5</v>
          </cell>
          <cell r="G119">
            <v>0</v>
          </cell>
          <cell r="H119">
            <v>10253.5</v>
          </cell>
          <cell r="I119">
            <v>0</v>
          </cell>
          <cell r="J119">
            <v>722</v>
          </cell>
          <cell r="K119">
            <v>0</v>
          </cell>
          <cell r="L119">
            <v>722</v>
          </cell>
          <cell r="M119">
            <v>85</v>
          </cell>
          <cell r="N119">
            <v>8499.5</v>
          </cell>
          <cell r="O119">
            <v>1062</v>
          </cell>
          <cell r="P119">
            <v>0</v>
          </cell>
          <cell r="Q119">
            <v>37405.5</v>
          </cell>
          <cell r="S119">
            <v>27598</v>
          </cell>
          <cell r="T119">
            <v>0.60230813827088925</v>
          </cell>
          <cell r="U119">
            <v>0.37153054569171678</v>
          </cell>
          <cell r="V119">
            <v>2.6161316037394015E-2</v>
          </cell>
        </row>
        <row r="120">
          <cell r="A120">
            <v>213</v>
          </cell>
          <cell r="B120" t="str">
            <v>Westminster</v>
          </cell>
          <cell r="C120">
            <v>161</v>
          </cell>
          <cell r="D120">
            <v>0</v>
          </cell>
          <cell r="E120">
            <v>161</v>
          </cell>
          <cell r="F120">
            <v>10477.5</v>
          </cell>
          <cell r="G120">
            <v>0</v>
          </cell>
          <cell r="H120">
            <v>8406</v>
          </cell>
          <cell r="I120">
            <v>0</v>
          </cell>
          <cell r="J120">
            <v>138</v>
          </cell>
          <cell r="K120">
            <v>0</v>
          </cell>
          <cell r="L120">
            <v>138</v>
          </cell>
          <cell r="M120">
            <v>6</v>
          </cell>
          <cell r="N120">
            <v>7124</v>
          </cell>
          <cell r="O120">
            <v>0</v>
          </cell>
          <cell r="P120">
            <v>0</v>
          </cell>
          <cell r="Q120">
            <v>26312.5</v>
          </cell>
          <cell r="S120">
            <v>19021.5</v>
          </cell>
          <cell r="T120">
            <v>0.55082406750256285</v>
          </cell>
          <cell r="U120">
            <v>0.44192098414951503</v>
          </cell>
          <cell r="V120">
            <v>7.2549483479220885E-3</v>
          </cell>
        </row>
        <row r="121">
          <cell r="B121" t="str">
            <v>OUTER LONDON</v>
          </cell>
          <cell r="C121">
            <v>1947.5</v>
          </cell>
          <cell r="D121">
            <v>0</v>
          </cell>
          <cell r="E121">
            <v>1947.5</v>
          </cell>
          <cell r="F121">
            <v>380011.5</v>
          </cell>
          <cell r="G121">
            <v>5975</v>
          </cell>
          <cell r="H121">
            <v>294434</v>
          </cell>
          <cell r="I121">
            <v>0</v>
          </cell>
          <cell r="J121">
            <v>7171.5</v>
          </cell>
          <cell r="K121">
            <v>241</v>
          </cell>
          <cell r="L121">
            <v>7412.5</v>
          </cell>
          <cell r="M121">
            <v>1452</v>
          </cell>
          <cell r="N121">
            <v>64902.5</v>
          </cell>
          <cell r="O121">
            <v>1879</v>
          </cell>
          <cell r="P121">
            <v>2457</v>
          </cell>
          <cell r="Q121">
            <v>754496</v>
          </cell>
          <cell r="S121">
            <v>681617</v>
          </cell>
          <cell r="T121">
            <v>0.55751470400532854</v>
          </cell>
          <cell r="U121">
            <v>0.43196399150842774</v>
          </cell>
          <cell r="V121">
            <v>1.052130448624374E-2</v>
          </cell>
        </row>
        <row r="122">
          <cell r="A122">
            <v>301</v>
          </cell>
          <cell r="B122" t="str">
            <v>Barking and Dagenham</v>
          </cell>
          <cell r="C122">
            <v>0</v>
          </cell>
          <cell r="D122">
            <v>0</v>
          </cell>
          <cell r="E122">
            <v>0</v>
          </cell>
          <cell r="F122">
            <v>17435</v>
          </cell>
          <cell r="G122">
            <v>0</v>
          </cell>
          <cell r="H122">
            <v>12071</v>
          </cell>
          <cell r="I122">
            <v>0</v>
          </cell>
          <cell r="J122">
            <v>212.5</v>
          </cell>
          <cell r="K122">
            <v>0</v>
          </cell>
          <cell r="L122">
            <v>212.5</v>
          </cell>
          <cell r="M122">
            <v>217</v>
          </cell>
          <cell r="N122">
            <v>0</v>
          </cell>
          <cell r="O122">
            <v>0</v>
          </cell>
          <cell r="P122">
            <v>0</v>
          </cell>
          <cell r="Q122">
            <v>29935.5</v>
          </cell>
          <cell r="S122">
            <v>29718.5</v>
          </cell>
          <cell r="T122">
            <v>0.58667160186415868</v>
          </cell>
          <cell r="U122">
            <v>0.40617796995137712</v>
          </cell>
          <cell r="V122">
            <v>7.1504281844642229E-3</v>
          </cell>
        </row>
        <row r="123">
          <cell r="A123">
            <v>302</v>
          </cell>
          <cell r="B123" t="str">
            <v>Barnet</v>
          </cell>
          <cell r="C123">
            <v>303.5</v>
          </cell>
          <cell r="D123">
            <v>0</v>
          </cell>
          <cell r="E123">
            <v>303.5</v>
          </cell>
          <cell r="F123">
            <v>24789</v>
          </cell>
          <cell r="G123">
            <v>0</v>
          </cell>
          <cell r="H123">
            <v>21134</v>
          </cell>
          <cell r="I123">
            <v>0</v>
          </cell>
          <cell r="J123">
            <v>342</v>
          </cell>
          <cell r="K123">
            <v>0</v>
          </cell>
          <cell r="L123">
            <v>342</v>
          </cell>
          <cell r="M123">
            <v>59</v>
          </cell>
          <cell r="N123">
            <v>6565.5</v>
          </cell>
          <cell r="O123">
            <v>0</v>
          </cell>
          <cell r="P123">
            <v>0</v>
          </cell>
          <cell r="Q123">
            <v>53193</v>
          </cell>
          <cell r="S123">
            <v>46265</v>
          </cell>
          <cell r="T123">
            <v>0.53580460391224471</v>
          </cell>
          <cell r="U123">
            <v>0.45680319896249866</v>
          </cell>
          <cell r="V123">
            <v>7.3921971252566736E-3</v>
          </cell>
        </row>
        <row r="124">
          <cell r="A124">
            <v>303</v>
          </cell>
          <cell r="B124" t="str">
            <v>Bexley</v>
          </cell>
          <cell r="C124">
            <v>0</v>
          </cell>
          <cell r="D124">
            <v>0</v>
          </cell>
          <cell r="E124">
            <v>0</v>
          </cell>
          <cell r="F124">
            <v>20596</v>
          </cell>
          <cell r="G124">
            <v>0</v>
          </cell>
          <cell r="H124">
            <v>18012</v>
          </cell>
          <cell r="I124">
            <v>0</v>
          </cell>
          <cell r="J124">
            <v>424.5</v>
          </cell>
          <cell r="K124">
            <v>0</v>
          </cell>
          <cell r="L124">
            <v>424.5</v>
          </cell>
          <cell r="M124">
            <v>51</v>
          </cell>
          <cell r="N124">
            <v>711</v>
          </cell>
          <cell r="O124">
            <v>0</v>
          </cell>
          <cell r="P124">
            <v>836</v>
          </cell>
          <cell r="Q124">
            <v>40630.5</v>
          </cell>
          <cell r="S124">
            <v>39032.5</v>
          </cell>
          <cell r="T124">
            <v>0.52766284506500993</v>
          </cell>
          <cell r="U124">
            <v>0.46146160251072826</v>
          </cell>
          <cell r="V124">
            <v>1.0875552424261832E-2</v>
          </cell>
        </row>
        <row r="125">
          <cell r="A125">
            <v>304</v>
          </cell>
          <cell r="B125" t="str">
            <v>Brent</v>
          </cell>
          <cell r="C125">
            <v>199.5</v>
          </cell>
          <cell r="D125">
            <v>0</v>
          </cell>
          <cell r="E125">
            <v>199.5</v>
          </cell>
          <cell r="F125">
            <v>22138</v>
          </cell>
          <cell r="G125">
            <v>0</v>
          </cell>
          <cell r="H125">
            <v>15927</v>
          </cell>
          <cell r="I125">
            <v>0</v>
          </cell>
          <cell r="J125">
            <v>423</v>
          </cell>
          <cell r="K125">
            <v>0</v>
          </cell>
          <cell r="L125">
            <v>423</v>
          </cell>
          <cell r="M125">
            <v>101</v>
          </cell>
          <cell r="N125">
            <v>2196.5</v>
          </cell>
          <cell r="O125">
            <v>0</v>
          </cell>
          <cell r="P125">
            <v>841</v>
          </cell>
          <cell r="Q125">
            <v>41826</v>
          </cell>
          <cell r="S125">
            <v>38488</v>
          </cell>
          <cell r="T125">
            <v>0.5751922677198088</v>
          </cell>
          <cell r="U125">
            <v>0.4138172937019331</v>
          </cell>
          <cell r="V125">
            <v>1.0990438578258158E-2</v>
          </cell>
        </row>
        <row r="126">
          <cell r="A126">
            <v>305</v>
          </cell>
          <cell r="B126" t="str">
            <v>Bromley</v>
          </cell>
          <cell r="C126">
            <v>0</v>
          </cell>
          <cell r="D126">
            <v>0</v>
          </cell>
          <cell r="E126">
            <v>0</v>
          </cell>
          <cell r="F126">
            <v>24012.5</v>
          </cell>
          <cell r="G126">
            <v>0</v>
          </cell>
          <cell r="H126">
            <v>22228</v>
          </cell>
          <cell r="I126">
            <v>0</v>
          </cell>
          <cell r="J126">
            <v>457</v>
          </cell>
          <cell r="K126">
            <v>23</v>
          </cell>
          <cell r="L126">
            <v>480</v>
          </cell>
          <cell r="M126">
            <v>100</v>
          </cell>
          <cell r="N126">
            <v>4957</v>
          </cell>
          <cell r="O126">
            <v>0</v>
          </cell>
          <cell r="P126">
            <v>0</v>
          </cell>
          <cell r="Q126">
            <v>51777.5</v>
          </cell>
          <cell r="S126">
            <v>46697.5</v>
          </cell>
          <cell r="T126">
            <v>0.51421382300979712</v>
          </cell>
          <cell r="U126">
            <v>0.47599978585577385</v>
          </cell>
          <cell r="V126">
            <v>9.7863911344290375E-3</v>
          </cell>
        </row>
        <row r="127">
          <cell r="A127">
            <v>306</v>
          </cell>
          <cell r="B127" t="str">
            <v>Croydon</v>
          </cell>
          <cell r="C127">
            <v>303.5</v>
          </cell>
          <cell r="D127">
            <v>0</v>
          </cell>
          <cell r="E127">
            <v>303.5</v>
          </cell>
          <cell r="F127">
            <v>29127</v>
          </cell>
          <cell r="G127">
            <v>0</v>
          </cell>
          <cell r="H127">
            <v>18664</v>
          </cell>
          <cell r="I127">
            <v>0</v>
          </cell>
          <cell r="J127">
            <v>559</v>
          </cell>
          <cell r="K127">
            <v>0</v>
          </cell>
          <cell r="L127">
            <v>559</v>
          </cell>
          <cell r="M127">
            <v>350</v>
          </cell>
          <cell r="N127">
            <v>7524</v>
          </cell>
          <cell r="O127">
            <v>1879</v>
          </cell>
          <cell r="P127">
            <v>0</v>
          </cell>
          <cell r="Q127">
            <v>58406.5</v>
          </cell>
          <cell r="S127">
            <v>48350</v>
          </cell>
          <cell r="T127">
            <v>0.6024198552223371</v>
          </cell>
          <cell r="U127">
            <v>0.38601861427094103</v>
          </cell>
          <cell r="V127">
            <v>1.1561530506721819E-2</v>
          </cell>
        </row>
        <row r="128">
          <cell r="A128">
            <v>307</v>
          </cell>
          <cell r="B128" t="str">
            <v>Ealing</v>
          </cell>
          <cell r="C128">
            <v>266.5</v>
          </cell>
          <cell r="D128">
            <v>0</v>
          </cell>
          <cell r="E128">
            <v>266.5</v>
          </cell>
          <cell r="F128">
            <v>24700</v>
          </cell>
          <cell r="G128">
            <v>0</v>
          </cell>
          <cell r="H128">
            <v>14937</v>
          </cell>
          <cell r="I128">
            <v>0</v>
          </cell>
          <cell r="J128">
            <v>476.5</v>
          </cell>
          <cell r="K128">
            <v>0</v>
          </cell>
          <cell r="L128">
            <v>476.5</v>
          </cell>
          <cell r="M128">
            <v>133</v>
          </cell>
          <cell r="N128">
            <v>5527.5</v>
          </cell>
          <cell r="O128">
            <v>0</v>
          </cell>
          <cell r="P128">
            <v>780</v>
          </cell>
          <cell r="Q128">
            <v>46820.5</v>
          </cell>
          <cell r="S128">
            <v>40113.5</v>
          </cell>
          <cell r="T128">
            <v>0.6157528014259539</v>
          </cell>
          <cell r="U128">
            <v>0.37236840465180049</v>
          </cell>
          <cell r="V128">
            <v>1.1878793922245627E-2</v>
          </cell>
        </row>
        <row r="129">
          <cell r="A129">
            <v>308</v>
          </cell>
          <cell r="B129" t="str">
            <v>Enfield</v>
          </cell>
          <cell r="C129">
            <v>0</v>
          </cell>
          <cell r="D129">
            <v>0</v>
          </cell>
          <cell r="E129">
            <v>0</v>
          </cell>
          <cell r="F129">
            <v>25852.5</v>
          </cell>
          <cell r="G129">
            <v>0</v>
          </cell>
          <cell r="H129">
            <v>21614</v>
          </cell>
          <cell r="I129">
            <v>0</v>
          </cell>
          <cell r="J129">
            <v>459</v>
          </cell>
          <cell r="K129">
            <v>0</v>
          </cell>
          <cell r="L129">
            <v>459</v>
          </cell>
          <cell r="M129">
            <v>92</v>
          </cell>
          <cell r="N129">
            <v>1693.5</v>
          </cell>
          <cell r="O129">
            <v>0</v>
          </cell>
          <cell r="P129">
            <v>0</v>
          </cell>
          <cell r="Q129">
            <v>49711</v>
          </cell>
          <cell r="S129">
            <v>47925.5</v>
          </cell>
          <cell r="T129">
            <v>0.53943099185193688</v>
          </cell>
          <cell r="U129">
            <v>0.45099164327967367</v>
          </cell>
          <cell r="V129">
            <v>9.5773648683894798E-3</v>
          </cell>
        </row>
        <row r="130">
          <cell r="A130">
            <v>203</v>
          </cell>
          <cell r="B130" t="str">
            <v>Greenwich</v>
          </cell>
          <cell r="C130">
            <v>446</v>
          </cell>
          <cell r="D130">
            <v>0</v>
          </cell>
          <cell r="E130">
            <v>446</v>
          </cell>
          <cell r="F130">
            <v>19429.5</v>
          </cell>
          <cell r="G130">
            <v>0</v>
          </cell>
          <cell r="H130">
            <v>14961</v>
          </cell>
          <cell r="I130">
            <v>0</v>
          </cell>
          <cell r="J130">
            <v>436</v>
          </cell>
          <cell r="K130">
            <v>0</v>
          </cell>
          <cell r="L130">
            <v>436</v>
          </cell>
          <cell r="M130">
            <v>70</v>
          </cell>
          <cell r="N130">
            <v>2740.5</v>
          </cell>
          <cell r="O130">
            <v>0</v>
          </cell>
          <cell r="P130">
            <v>0</v>
          </cell>
          <cell r="Q130">
            <v>38083</v>
          </cell>
          <cell r="S130">
            <v>34826.5</v>
          </cell>
          <cell r="T130">
            <v>0.55789413234175123</v>
          </cell>
          <cell r="U130">
            <v>0.42958666532669088</v>
          </cell>
          <cell r="V130">
            <v>1.2519202331557865E-2</v>
          </cell>
        </row>
        <row r="131">
          <cell r="A131">
            <v>310</v>
          </cell>
          <cell r="B131" t="str">
            <v>Harrow</v>
          </cell>
          <cell r="C131">
            <v>15.5</v>
          </cell>
          <cell r="D131">
            <v>0</v>
          </cell>
          <cell r="E131">
            <v>15.5</v>
          </cell>
          <cell r="F131">
            <v>18955.5</v>
          </cell>
          <cell r="G131">
            <v>5975</v>
          </cell>
          <cell r="H131">
            <v>9048.5</v>
          </cell>
          <cell r="I131">
            <v>0</v>
          </cell>
          <cell r="J131">
            <v>266</v>
          </cell>
          <cell r="K131">
            <v>0</v>
          </cell>
          <cell r="L131">
            <v>266</v>
          </cell>
          <cell r="M131">
            <v>35</v>
          </cell>
          <cell r="N131">
            <v>4753</v>
          </cell>
          <cell r="O131">
            <v>0</v>
          </cell>
          <cell r="P131">
            <v>0</v>
          </cell>
          <cell r="Q131">
            <v>33073.5</v>
          </cell>
          <cell r="S131">
            <v>28270</v>
          </cell>
          <cell r="T131">
            <v>0.67051644853201275</v>
          </cell>
          <cell r="U131">
            <v>0.32007428369296076</v>
          </cell>
          <cell r="V131">
            <v>9.4092677750265297E-3</v>
          </cell>
        </row>
        <row r="132">
          <cell r="A132">
            <v>311</v>
          </cell>
          <cell r="B132" t="str">
            <v>Havering</v>
          </cell>
          <cell r="C132">
            <v>0</v>
          </cell>
          <cell r="D132">
            <v>0</v>
          </cell>
          <cell r="E132">
            <v>0</v>
          </cell>
          <cell r="F132">
            <v>19648</v>
          </cell>
          <cell r="G132">
            <v>0</v>
          </cell>
          <cell r="H132">
            <v>16521</v>
          </cell>
          <cell r="I132">
            <v>0</v>
          </cell>
          <cell r="J132">
            <v>254</v>
          </cell>
          <cell r="K132">
            <v>0</v>
          </cell>
          <cell r="L132">
            <v>254</v>
          </cell>
          <cell r="M132">
            <v>21</v>
          </cell>
          <cell r="N132">
            <v>927</v>
          </cell>
          <cell r="O132">
            <v>0</v>
          </cell>
          <cell r="P132">
            <v>0</v>
          </cell>
          <cell r="Q132">
            <v>37371</v>
          </cell>
          <cell r="S132">
            <v>36423</v>
          </cell>
          <cell r="T132">
            <v>0.5394393652362518</v>
          </cell>
          <cell r="U132">
            <v>0.45358701919117039</v>
          </cell>
          <cell r="V132">
            <v>6.9736155725777672E-3</v>
          </cell>
        </row>
        <row r="133">
          <cell r="A133">
            <v>312</v>
          </cell>
          <cell r="B133" t="str">
            <v>Hillingdon</v>
          </cell>
          <cell r="C133">
            <v>60</v>
          </cell>
          <cell r="D133">
            <v>0</v>
          </cell>
          <cell r="E133">
            <v>60</v>
          </cell>
          <cell r="F133">
            <v>22715</v>
          </cell>
          <cell r="G133">
            <v>0</v>
          </cell>
          <cell r="H133">
            <v>17803</v>
          </cell>
          <cell r="I133">
            <v>0</v>
          </cell>
          <cell r="J133">
            <v>478</v>
          </cell>
          <cell r="K133">
            <v>141</v>
          </cell>
          <cell r="L133">
            <v>619</v>
          </cell>
          <cell r="M133">
            <v>28</v>
          </cell>
          <cell r="N133">
            <v>3619.5</v>
          </cell>
          <cell r="O133">
            <v>0</v>
          </cell>
          <cell r="P133">
            <v>0</v>
          </cell>
          <cell r="Q133">
            <v>44844.5</v>
          </cell>
          <cell r="S133">
            <v>40996</v>
          </cell>
          <cell r="T133">
            <v>0.55407844667772466</v>
          </cell>
          <cell r="U133">
            <v>0.43426187920772757</v>
          </cell>
          <cell r="V133">
            <v>1.165967411454776E-2</v>
          </cell>
        </row>
        <row r="134">
          <cell r="A134">
            <v>313</v>
          </cell>
          <cell r="B134" t="str">
            <v>Hounslow</v>
          </cell>
          <cell r="C134">
            <v>0</v>
          </cell>
          <cell r="D134">
            <v>0</v>
          </cell>
          <cell r="E134">
            <v>0</v>
          </cell>
          <cell r="F134">
            <v>17923.5</v>
          </cell>
          <cell r="G134">
            <v>0</v>
          </cell>
          <cell r="H134">
            <v>16673</v>
          </cell>
          <cell r="I134">
            <v>0</v>
          </cell>
          <cell r="J134">
            <v>410</v>
          </cell>
          <cell r="K134">
            <v>0</v>
          </cell>
          <cell r="L134">
            <v>410</v>
          </cell>
          <cell r="M134">
            <v>55</v>
          </cell>
          <cell r="N134">
            <v>1023.5</v>
          </cell>
          <cell r="O134">
            <v>0</v>
          </cell>
          <cell r="P134">
            <v>0</v>
          </cell>
          <cell r="Q134">
            <v>36085</v>
          </cell>
          <cell r="S134">
            <v>35006.5</v>
          </cell>
          <cell r="T134">
            <v>0.51200491337323073</v>
          </cell>
          <cell r="U134">
            <v>0.47628297601873937</v>
          </cell>
          <cell r="V134">
            <v>1.1712110608029937E-2</v>
          </cell>
        </row>
        <row r="135">
          <cell r="A135">
            <v>314</v>
          </cell>
          <cell r="B135" t="str">
            <v>Kingston upon Thames</v>
          </cell>
          <cell r="C135">
            <v>50</v>
          </cell>
          <cell r="D135">
            <v>0</v>
          </cell>
          <cell r="E135">
            <v>50</v>
          </cell>
          <cell r="F135">
            <v>10480.5</v>
          </cell>
          <cell r="G135">
            <v>0</v>
          </cell>
          <cell r="H135">
            <v>9337.5</v>
          </cell>
          <cell r="I135">
            <v>0</v>
          </cell>
          <cell r="J135">
            <v>246.5</v>
          </cell>
          <cell r="K135">
            <v>0</v>
          </cell>
          <cell r="L135">
            <v>246.5</v>
          </cell>
          <cell r="M135">
            <v>1</v>
          </cell>
          <cell r="N135">
            <v>3603</v>
          </cell>
          <cell r="O135">
            <v>0</v>
          </cell>
          <cell r="P135">
            <v>0</v>
          </cell>
          <cell r="Q135">
            <v>23718.5</v>
          </cell>
          <cell r="S135">
            <v>20064.5</v>
          </cell>
          <cell r="T135">
            <v>0.52234045204216406</v>
          </cell>
          <cell r="U135">
            <v>0.46537416830720923</v>
          </cell>
          <cell r="V135">
            <v>1.2285379650626729E-2</v>
          </cell>
        </row>
        <row r="136">
          <cell r="A136">
            <v>315</v>
          </cell>
          <cell r="B136" t="str">
            <v>Merton</v>
          </cell>
          <cell r="C136">
            <v>0</v>
          </cell>
          <cell r="D136">
            <v>0</v>
          </cell>
          <cell r="E136">
            <v>0</v>
          </cell>
          <cell r="F136">
            <v>13440</v>
          </cell>
          <cell r="G136">
            <v>0</v>
          </cell>
          <cell r="H136">
            <v>8580</v>
          </cell>
          <cell r="I136">
            <v>0</v>
          </cell>
          <cell r="J136">
            <v>244</v>
          </cell>
          <cell r="K136">
            <v>0</v>
          </cell>
          <cell r="L136">
            <v>244</v>
          </cell>
          <cell r="M136">
            <v>16</v>
          </cell>
          <cell r="N136">
            <v>3530.5</v>
          </cell>
          <cell r="O136">
            <v>0</v>
          </cell>
          <cell r="P136">
            <v>0</v>
          </cell>
          <cell r="Q136">
            <v>25810.5</v>
          </cell>
          <cell r="S136">
            <v>22264</v>
          </cell>
          <cell r="T136">
            <v>0.60366510959396336</v>
          </cell>
          <cell r="U136">
            <v>0.38537549407114624</v>
          </cell>
          <cell r="V136">
            <v>1.0959396334890407E-2</v>
          </cell>
        </row>
        <row r="137">
          <cell r="A137">
            <v>317</v>
          </cell>
          <cell r="B137" t="str">
            <v>Redbridge</v>
          </cell>
          <cell r="C137">
            <v>0</v>
          </cell>
          <cell r="D137">
            <v>0</v>
          </cell>
          <cell r="E137">
            <v>0</v>
          </cell>
          <cell r="F137">
            <v>22443</v>
          </cell>
          <cell r="G137">
            <v>0</v>
          </cell>
          <cell r="H137">
            <v>20000</v>
          </cell>
          <cell r="I137">
            <v>0</v>
          </cell>
          <cell r="J137">
            <v>436.5</v>
          </cell>
          <cell r="K137">
            <v>0</v>
          </cell>
          <cell r="L137">
            <v>436.5</v>
          </cell>
          <cell r="M137">
            <v>74</v>
          </cell>
          <cell r="N137">
            <v>4008.5</v>
          </cell>
          <cell r="O137">
            <v>0</v>
          </cell>
          <cell r="P137">
            <v>0</v>
          </cell>
          <cell r="Q137">
            <v>46962</v>
          </cell>
          <cell r="S137">
            <v>42879.5</v>
          </cell>
          <cell r="T137">
            <v>0.52339696125188029</v>
          </cell>
          <cell r="U137">
            <v>0.4664233491528586</v>
          </cell>
          <cell r="V137">
            <v>1.0179689595261139E-2</v>
          </cell>
        </row>
        <row r="138">
          <cell r="A138">
            <v>318</v>
          </cell>
          <cell r="B138" t="str">
            <v>Richmond upon Thames</v>
          </cell>
          <cell r="C138">
            <v>37.5</v>
          </cell>
          <cell r="D138">
            <v>0</v>
          </cell>
          <cell r="E138">
            <v>37.5</v>
          </cell>
          <cell r="F138">
            <v>11773.5</v>
          </cell>
          <cell r="G138">
            <v>0</v>
          </cell>
          <cell r="H138">
            <v>7350</v>
          </cell>
          <cell r="I138">
            <v>0</v>
          </cell>
          <cell r="J138">
            <v>143</v>
          </cell>
          <cell r="K138">
            <v>0</v>
          </cell>
          <cell r="L138">
            <v>143</v>
          </cell>
          <cell r="M138">
            <v>13</v>
          </cell>
          <cell r="N138">
            <v>8112</v>
          </cell>
          <cell r="O138">
            <v>0</v>
          </cell>
          <cell r="P138">
            <v>0</v>
          </cell>
          <cell r="Q138">
            <v>27429</v>
          </cell>
          <cell r="S138">
            <v>19266.5</v>
          </cell>
          <cell r="T138">
            <v>0.61108660109516522</v>
          </cell>
          <cell r="U138">
            <v>0.38149118937015025</v>
          </cell>
          <cell r="V138">
            <v>7.4222095346845561E-3</v>
          </cell>
        </row>
        <row r="139">
          <cell r="A139">
            <v>319</v>
          </cell>
          <cell r="B139" t="str">
            <v>Sutton</v>
          </cell>
          <cell r="C139">
            <v>78.5</v>
          </cell>
          <cell r="D139">
            <v>0</v>
          </cell>
          <cell r="E139">
            <v>78.5</v>
          </cell>
          <cell r="F139">
            <v>14443.5</v>
          </cell>
          <cell r="G139">
            <v>0</v>
          </cell>
          <cell r="H139">
            <v>15723</v>
          </cell>
          <cell r="I139">
            <v>0</v>
          </cell>
          <cell r="J139">
            <v>275</v>
          </cell>
          <cell r="K139">
            <v>77</v>
          </cell>
          <cell r="L139">
            <v>352</v>
          </cell>
          <cell r="M139">
            <v>17</v>
          </cell>
          <cell r="N139">
            <v>1646</v>
          </cell>
          <cell r="O139">
            <v>0</v>
          </cell>
          <cell r="P139">
            <v>0</v>
          </cell>
          <cell r="Q139">
            <v>32260</v>
          </cell>
          <cell r="S139">
            <v>30441.5</v>
          </cell>
          <cell r="T139">
            <v>0.47446742111919582</v>
          </cell>
          <cell r="U139">
            <v>0.51649885846623855</v>
          </cell>
          <cell r="V139">
            <v>9.0337204145656425E-3</v>
          </cell>
        </row>
        <row r="140">
          <cell r="A140">
            <v>320</v>
          </cell>
          <cell r="B140" t="str">
            <v>Waltham Forest</v>
          </cell>
          <cell r="C140">
            <v>187</v>
          </cell>
          <cell r="D140">
            <v>0</v>
          </cell>
          <cell r="E140">
            <v>187</v>
          </cell>
          <cell r="F140">
            <v>20109.5</v>
          </cell>
          <cell r="G140">
            <v>0</v>
          </cell>
          <cell r="H140">
            <v>13850</v>
          </cell>
          <cell r="I140">
            <v>0</v>
          </cell>
          <cell r="J140">
            <v>629</v>
          </cell>
          <cell r="K140">
            <v>0</v>
          </cell>
          <cell r="L140">
            <v>629</v>
          </cell>
          <cell r="M140">
            <v>19</v>
          </cell>
          <cell r="N140">
            <v>1764</v>
          </cell>
          <cell r="O140">
            <v>0</v>
          </cell>
          <cell r="P140">
            <v>0</v>
          </cell>
          <cell r="Q140">
            <v>36558.5</v>
          </cell>
          <cell r="S140">
            <v>34588.5</v>
          </cell>
          <cell r="T140">
            <v>0.58139265940991947</v>
          </cell>
          <cell r="U140">
            <v>0.40042210561313729</v>
          </cell>
          <cell r="V140">
            <v>1.8185234976943205E-2</v>
          </cell>
        </row>
        <row r="142">
          <cell r="B142" t="str">
            <v>SOUTH EAST</v>
          </cell>
          <cell r="C142">
            <v>2266.5</v>
          </cell>
          <cell r="D142">
            <v>0</v>
          </cell>
          <cell r="E142">
            <v>2266.5</v>
          </cell>
          <cell r="F142">
            <v>624943.5</v>
          </cell>
          <cell r="G142">
            <v>12371</v>
          </cell>
          <cell r="H142">
            <v>511581.5</v>
          </cell>
          <cell r="I142">
            <v>10953</v>
          </cell>
          <cell r="J142">
            <v>14746.5</v>
          </cell>
          <cell r="K142">
            <v>2208</v>
          </cell>
          <cell r="L142">
            <v>16954.5</v>
          </cell>
          <cell r="M142">
            <v>1386</v>
          </cell>
          <cell r="N142">
            <v>143896.5</v>
          </cell>
          <cell r="O142">
            <v>1358</v>
          </cell>
          <cell r="P142">
            <v>0</v>
          </cell>
          <cell r="Q142">
            <v>1302386.5</v>
          </cell>
          <cell r="S142">
            <v>1151271.5</v>
          </cell>
          <cell r="T142">
            <v>0.54282895042568147</v>
          </cell>
          <cell r="U142">
            <v>0.44436216826352426</v>
          </cell>
          <cell r="V142">
            <v>1.2808881310794195E-2</v>
          </cell>
        </row>
        <row r="143">
          <cell r="A143">
            <v>867</v>
          </cell>
          <cell r="B143" t="str">
            <v>Bracknell Forest</v>
          </cell>
          <cell r="C143">
            <v>0</v>
          </cell>
          <cell r="D143">
            <v>0</v>
          </cell>
          <cell r="E143">
            <v>0</v>
          </cell>
          <cell r="F143">
            <v>8511.5</v>
          </cell>
          <cell r="G143">
            <v>0</v>
          </cell>
          <cell r="H143">
            <v>6106</v>
          </cell>
          <cell r="I143">
            <v>0</v>
          </cell>
          <cell r="J143">
            <v>168</v>
          </cell>
          <cell r="K143">
            <v>0</v>
          </cell>
          <cell r="L143">
            <v>168</v>
          </cell>
          <cell r="M143">
            <v>29</v>
          </cell>
          <cell r="N143">
            <v>2723</v>
          </cell>
          <cell r="O143">
            <v>0</v>
          </cell>
          <cell r="P143">
            <v>0</v>
          </cell>
          <cell r="Q143">
            <v>17537.5</v>
          </cell>
          <cell r="S143">
            <v>14785.5</v>
          </cell>
          <cell r="T143">
            <v>0.57566534780697309</v>
          </cell>
          <cell r="U143">
            <v>0.41297216867877312</v>
          </cell>
          <cell r="V143">
            <v>1.136248351425383E-2</v>
          </cell>
        </row>
        <row r="144">
          <cell r="A144">
            <v>846</v>
          </cell>
          <cell r="B144" t="str">
            <v>Brighton and Hove</v>
          </cell>
          <cell r="C144">
            <v>87.5</v>
          </cell>
          <cell r="D144">
            <v>0</v>
          </cell>
          <cell r="E144">
            <v>87.5</v>
          </cell>
          <cell r="F144">
            <v>16452</v>
          </cell>
          <cell r="G144">
            <v>0</v>
          </cell>
          <cell r="H144">
            <v>12386</v>
          </cell>
          <cell r="I144">
            <v>0</v>
          </cell>
          <cell r="J144">
            <v>526.5</v>
          </cell>
          <cell r="K144">
            <v>285</v>
          </cell>
          <cell r="L144">
            <v>811.5</v>
          </cell>
          <cell r="M144">
            <v>0</v>
          </cell>
          <cell r="N144">
            <v>4744</v>
          </cell>
          <cell r="O144">
            <v>0</v>
          </cell>
          <cell r="P144">
            <v>0</v>
          </cell>
          <cell r="Q144">
            <v>34481</v>
          </cell>
          <cell r="S144">
            <v>29364.5</v>
          </cell>
          <cell r="T144">
            <v>0.56026835124044339</v>
          </cell>
          <cell r="U144">
            <v>0.42180183554972839</v>
          </cell>
          <cell r="V144">
            <v>1.7929813209828192E-2</v>
          </cell>
        </row>
        <row r="145">
          <cell r="A145">
            <v>825</v>
          </cell>
          <cell r="B145" t="str">
            <v>Buckinghamshire</v>
          </cell>
          <cell r="C145">
            <v>86</v>
          </cell>
          <cell r="D145">
            <v>0</v>
          </cell>
          <cell r="E145">
            <v>86</v>
          </cell>
          <cell r="F145">
            <v>38810</v>
          </cell>
          <cell r="G145">
            <v>0</v>
          </cell>
          <cell r="H145">
            <v>34617</v>
          </cell>
          <cell r="I145">
            <v>0</v>
          </cell>
          <cell r="J145">
            <v>1026</v>
          </cell>
          <cell r="K145">
            <v>36</v>
          </cell>
          <cell r="L145">
            <v>1062</v>
          </cell>
          <cell r="M145">
            <v>78</v>
          </cell>
          <cell r="N145">
            <v>8053.5</v>
          </cell>
          <cell r="O145">
            <v>0</v>
          </cell>
          <cell r="P145">
            <v>0</v>
          </cell>
          <cell r="Q145">
            <v>82706.5</v>
          </cell>
          <cell r="S145">
            <v>74453</v>
          </cell>
          <cell r="T145">
            <v>0.52126845123769361</v>
          </cell>
          <cell r="U145">
            <v>0.46495104293984124</v>
          </cell>
          <cell r="V145">
            <v>1.3780505822465179E-2</v>
          </cell>
        </row>
        <row r="146">
          <cell r="A146">
            <v>845</v>
          </cell>
          <cell r="B146" t="str">
            <v>East Sussex</v>
          </cell>
          <cell r="C146">
            <v>0</v>
          </cell>
          <cell r="D146">
            <v>0</v>
          </cell>
          <cell r="E146">
            <v>0</v>
          </cell>
          <cell r="F146">
            <v>35861.5</v>
          </cell>
          <cell r="G146">
            <v>0</v>
          </cell>
          <cell r="H146">
            <v>28848</v>
          </cell>
          <cell r="I146">
            <v>0</v>
          </cell>
          <cell r="J146">
            <v>865</v>
          </cell>
          <cell r="K146">
            <v>219.5</v>
          </cell>
          <cell r="L146">
            <v>1084.5</v>
          </cell>
          <cell r="M146">
            <v>29</v>
          </cell>
          <cell r="N146">
            <v>7502.5</v>
          </cell>
          <cell r="O146">
            <v>0</v>
          </cell>
          <cell r="P146">
            <v>0</v>
          </cell>
          <cell r="Q146">
            <v>73325.5</v>
          </cell>
          <cell r="S146">
            <v>65574.5</v>
          </cell>
          <cell r="T146">
            <v>0.54688179094007583</v>
          </cell>
          <cell r="U146">
            <v>0.43992710581094785</v>
          </cell>
          <cell r="V146">
            <v>1.3191103248976354E-2</v>
          </cell>
        </row>
        <row r="147">
          <cell r="A147">
            <v>850</v>
          </cell>
          <cell r="B147" t="str">
            <v>Hampshire</v>
          </cell>
          <cell r="C147">
            <v>97.5</v>
          </cell>
          <cell r="D147">
            <v>0</v>
          </cell>
          <cell r="E147">
            <v>97.5</v>
          </cell>
          <cell r="F147">
            <v>99300.5</v>
          </cell>
          <cell r="G147">
            <v>0</v>
          </cell>
          <cell r="H147">
            <v>72631</v>
          </cell>
          <cell r="I147">
            <v>0</v>
          </cell>
          <cell r="J147">
            <v>2256.5</v>
          </cell>
          <cell r="K147">
            <v>145.5</v>
          </cell>
          <cell r="L147">
            <v>2402</v>
          </cell>
          <cell r="M147">
            <v>268</v>
          </cell>
          <cell r="N147">
            <v>15380</v>
          </cell>
          <cell r="O147">
            <v>0</v>
          </cell>
          <cell r="P147">
            <v>0</v>
          </cell>
          <cell r="Q147">
            <v>190079</v>
          </cell>
          <cell r="S147">
            <v>174188</v>
          </cell>
          <cell r="T147">
            <v>0.57007658392082117</v>
          </cell>
          <cell r="U147">
            <v>0.41696902197625552</v>
          </cell>
          <cell r="V147">
            <v>1.2954394102923279E-2</v>
          </cell>
        </row>
        <row r="148">
          <cell r="A148">
            <v>921</v>
          </cell>
          <cell r="B148" t="str">
            <v>Isle of Wight</v>
          </cell>
          <cell r="C148">
            <v>0</v>
          </cell>
          <cell r="D148">
            <v>0</v>
          </cell>
          <cell r="E148">
            <v>0</v>
          </cell>
          <cell r="F148">
            <v>7192</v>
          </cell>
          <cell r="G148">
            <v>0</v>
          </cell>
          <cell r="H148">
            <v>12154.5</v>
          </cell>
          <cell r="I148">
            <v>6197</v>
          </cell>
          <cell r="J148">
            <v>204</v>
          </cell>
          <cell r="K148">
            <v>75</v>
          </cell>
          <cell r="L148">
            <v>279</v>
          </cell>
          <cell r="M148">
            <v>16</v>
          </cell>
          <cell r="N148">
            <v>896</v>
          </cell>
          <cell r="O148">
            <v>0</v>
          </cell>
          <cell r="P148">
            <v>0</v>
          </cell>
          <cell r="Q148">
            <v>20537.5</v>
          </cell>
          <cell r="S148">
            <v>19550.5</v>
          </cell>
          <cell r="T148">
            <v>0.36786782946727703</v>
          </cell>
          <cell r="U148">
            <v>0.62169765479143757</v>
          </cell>
          <cell r="V148">
            <v>1.0434515741285389E-2</v>
          </cell>
        </row>
        <row r="149">
          <cell r="A149">
            <v>886</v>
          </cell>
          <cell r="B149" t="str">
            <v>Kent</v>
          </cell>
          <cell r="C149">
            <v>42</v>
          </cell>
          <cell r="D149">
            <v>0</v>
          </cell>
          <cell r="E149">
            <v>42</v>
          </cell>
          <cell r="F149">
            <v>110964</v>
          </cell>
          <cell r="G149">
            <v>0</v>
          </cell>
          <cell r="H149">
            <v>98116</v>
          </cell>
          <cell r="I149">
            <v>1989</v>
          </cell>
          <cell r="J149">
            <v>2698.5</v>
          </cell>
          <cell r="K149">
            <v>333</v>
          </cell>
          <cell r="L149">
            <v>3031.5</v>
          </cell>
          <cell r="M149">
            <v>153</v>
          </cell>
          <cell r="N149">
            <v>18460</v>
          </cell>
          <cell r="O149">
            <v>1358</v>
          </cell>
          <cell r="P149">
            <v>0</v>
          </cell>
          <cell r="Q149">
            <v>232124.5</v>
          </cell>
          <cell r="S149">
            <v>211778.5</v>
          </cell>
          <cell r="T149">
            <v>0.52396253632923073</v>
          </cell>
          <cell r="U149">
            <v>0.46329537700946982</v>
          </cell>
          <cell r="V149">
            <v>1.2742086661299423E-2</v>
          </cell>
        </row>
        <row r="150">
          <cell r="A150">
            <v>887</v>
          </cell>
          <cell r="B150" t="str">
            <v>Medway</v>
          </cell>
          <cell r="C150">
            <v>0</v>
          </cell>
          <cell r="D150">
            <v>0</v>
          </cell>
          <cell r="E150">
            <v>0</v>
          </cell>
          <cell r="F150">
            <v>22878</v>
          </cell>
          <cell r="G150">
            <v>0</v>
          </cell>
          <cell r="H150">
            <v>20718</v>
          </cell>
          <cell r="I150">
            <v>0</v>
          </cell>
          <cell r="J150">
            <v>462.5</v>
          </cell>
          <cell r="K150">
            <v>0</v>
          </cell>
          <cell r="L150">
            <v>462.5</v>
          </cell>
          <cell r="M150">
            <v>142</v>
          </cell>
          <cell r="N150">
            <v>1558</v>
          </cell>
          <cell r="O150">
            <v>0</v>
          </cell>
          <cell r="P150">
            <v>0</v>
          </cell>
          <cell r="Q150">
            <v>45758.5</v>
          </cell>
          <cell r="S150">
            <v>44058.5</v>
          </cell>
          <cell r="T150">
            <v>0.51926416015070875</v>
          </cell>
          <cell r="U150">
            <v>0.47023843299249862</v>
          </cell>
          <cell r="V150">
            <v>1.0497406856792674E-2</v>
          </cell>
        </row>
        <row r="151">
          <cell r="A151">
            <v>826</v>
          </cell>
          <cell r="B151" t="str">
            <v>Milton Keynes</v>
          </cell>
          <cell r="C151">
            <v>62</v>
          </cell>
          <cell r="D151">
            <v>0</v>
          </cell>
          <cell r="E151">
            <v>62</v>
          </cell>
          <cell r="F151">
            <v>22310</v>
          </cell>
          <cell r="G151">
            <v>4433</v>
          </cell>
          <cell r="H151">
            <v>12873</v>
          </cell>
          <cell r="I151">
            <v>0</v>
          </cell>
          <cell r="J151">
            <v>559.5</v>
          </cell>
          <cell r="K151">
            <v>0</v>
          </cell>
          <cell r="L151">
            <v>559.5</v>
          </cell>
          <cell r="M151">
            <v>56</v>
          </cell>
          <cell r="N151">
            <v>1168</v>
          </cell>
          <cell r="O151">
            <v>0</v>
          </cell>
          <cell r="P151">
            <v>0</v>
          </cell>
          <cell r="Q151">
            <v>37028.5</v>
          </cell>
          <cell r="S151">
            <v>35742.5</v>
          </cell>
          <cell r="T151">
            <v>0.62418689235503955</v>
          </cell>
          <cell r="U151">
            <v>0.36015947401552773</v>
          </cell>
          <cell r="V151">
            <v>1.5653633629432749E-2</v>
          </cell>
        </row>
        <row r="152">
          <cell r="A152">
            <v>931</v>
          </cell>
          <cell r="B152" t="str">
            <v>Oxfordshire</v>
          </cell>
          <cell r="C152">
            <v>377</v>
          </cell>
          <cell r="D152">
            <v>0</v>
          </cell>
          <cell r="E152">
            <v>377</v>
          </cell>
          <cell r="F152">
            <v>44129.5</v>
          </cell>
          <cell r="G152">
            <v>0</v>
          </cell>
          <cell r="H152">
            <v>38089</v>
          </cell>
          <cell r="I152">
            <v>0</v>
          </cell>
          <cell r="J152">
            <v>787.5</v>
          </cell>
          <cell r="K152">
            <v>139</v>
          </cell>
          <cell r="L152">
            <v>926.5</v>
          </cell>
          <cell r="M152">
            <v>127</v>
          </cell>
          <cell r="N152">
            <v>14923</v>
          </cell>
          <cell r="O152">
            <v>0</v>
          </cell>
          <cell r="P152">
            <v>0</v>
          </cell>
          <cell r="Q152">
            <v>98572</v>
          </cell>
          <cell r="S152">
            <v>83006</v>
          </cell>
          <cell r="T152">
            <v>0.53164229091872872</v>
          </cell>
          <cell r="U152">
            <v>0.45887044310049874</v>
          </cell>
          <cell r="V152">
            <v>9.4872659807724736E-3</v>
          </cell>
        </row>
        <row r="153">
          <cell r="A153">
            <v>851</v>
          </cell>
          <cell r="B153" t="str">
            <v>Portsmouth</v>
          </cell>
          <cell r="C153">
            <v>44</v>
          </cell>
          <cell r="D153">
            <v>0</v>
          </cell>
          <cell r="E153">
            <v>44</v>
          </cell>
          <cell r="F153">
            <v>14428.5</v>
          </cell>
          <cell r="G153">
            <v>0</v>
          </cell>
          <cell r="H153">
            <v>10092</v>
          </cell>
          <cell r="I153">
            <v>0</v>
          </cell>
          <cell r="J153">
            <v>428.5</v>
          </cell>
          <cell r="K153">
            <v>0</v>
          </cell>
          <cell r="L153">
            <v>428.5</v>
          </cell>
          <cell r="M153">
            <v>40</v>
          </cell>
          <cell r="N153">
            <v>3150</v>
          </cell>
          <cell r="O153">
            <v>0</v>
          </cell>
          <cell r="P153">
            <v>0</v>
          </cell>
          <cell r="Q153">
            <v>28183</v>
          </cell>
          <cell r="S153">
            <v>24949</v>
          </cell>
          <cell r="T153">
            <v>0.57831977233556453</v>
          </cell>
          <cell r="U153">
            <v>0.40450519058880113</v>
          </cell>
          <cell r="V153">
            <v>1.7175037075634295E-2</v>
          </cell>
        </row>
        <row r="154">
          <cell r="A154">
            <v>870</v>
          </cell>
          <cell r="B154" t="str">
            <v>Reading</v>
          </cell>
          <cell r="C154">
            <v>297.5</v>
          </cell>
          <cell r="D154">
            <v>0</v>
          </cell>
          <cell r="E154">
            <v>297.5</v>
          </cell>
          <cell r="F154">
            <v>9617.5</v>
          </cell>
          <cell r="G154">
            <v>0</v>
          </cell>
          <cell r="H154">
            <v>6169</v>
          </cell>
          <cell r="I154">
            <v>0</v>
          </cell>
          <cell r="J154">
            <v>193.5</v>
          </cell>
          <cell r="K154">
            <v>0</v>
          </cell>
          <cell r="L154">
            <v>193.5</v>
          </cell>
          <cell r="M154">
            <v>31</v>
          </cell>
          <cell r="N154">
            <v>2984.5</v>
          </cell>
          <cell r="O154">
            <v>0</v>
          </cell>
          <cell r="P154">
            <v>0</v>
          </cell>
          <cell r="Q154">
            <v>19293</v>
          </cell>
          <cell r="S154">
            <v>15980</v>
          </cell>
          <cell r="T154">
            <v>0.60184605757196497</v>
          </cell>
          <cell r="U154">
            <v>0.38604505632040048</v>
          </cell>
          <cell r="V154">
            <v>1.2108886107634543E-2</v>
          </cell>
        </row>
        <row r="155">
          <cell r="A155">
            <v>871</v>
          </cell>
          <cell r="B155" t="str">
            <v>Slough</v>
          </cell>
          <cell r="C155">
            <v>324</v>
          </cell>
          <cell r="D155">
            <v>0</v>
          </cell>
          <cell r="E155">
            <v>324</v>
          </cell>
          <cell r="F155">
            <v>10724</v>
          </cell>
          <cell r="G155">
            <v>0</v>
          </cell>
          <cell r="H155">
            <v>8441</v>
          </cell>
          <cell r="I155">
            <v>0</v>
          </cell>
          <cell r="J155">
            <v>253.5</v>
          </cell>
          <cell r="K155">
            <v>0</v>
          </cell>
          <cell r="L155">
            <v>253.5</v>
          </cell>
          <cell r="M155">
            <v>54</v>
          </cell>
          <cell r="N155">
            <v>711</v>
          </cell>
          <cell r="O155">
            <v>0</v>
          </cell>
          <cell r="P155">
            <v>0</v>
          </cell>
          <cell r="Q155">
            <v>20507.5</v>
          </cell>
          <cell r="S155">
            <v>19418.5</v>
          </cell>
          <cell r="T155">
            <v>0.55225686845018929</v>
          </cell>
          <cell r="U155">
            <v>0.43468857017792312</v>
          </cell>
          <cell r="V155">
            <v>1.3054561371887633E-2</v>
          </cell>
        </row>
        <row r="156">
          <cell r="A156">
            <v>852</v>
          </cell>
          <cell r="B156" t="str">
            <v>Southampton</v>
          </cell>
          <cell r="C156">
            <v>30.5</v>
          </cell>
          <cell r="D156">
            <v>0</v>
          </cell>
          <cell r="E156">
            <v>30.5</v>
          </cell>
          <cell r="F156">
            <v>16275.5</v>
          </cell>
          <cell r="G156">
            <v>0</v>
          </cell>
          <cell r="H156">
            <v>12172</v>
          </cell>
          <cell r="I156">
            <v>0</v>
          </cell>
          <cell r="J156">
            <v>332</v>
          </cell>
          <cell r="K156">
            <v>22</v>
          </cell>
          <cell r="L156">
            <v>354</v>
          </cell>
          <cell r="M156">
            <v>30</v>
          </cell>
          <cell r="N156">
            <v>2180</v>
          </cell>
          <cell r="O156">
            <v>0</v>
          </cell>
          <cell r="P156">
            <v>0</v>
          </cell>
          <cell r="Q156">
            <v>31042</v>
          </cell>
          <cell r="S156">
            <v>28779.5</v>
          </cell>
          <cell r="T156">
            <v>0.56552407095328272</v>
          </cell>
          <cell r="U156">
            <v>0.42293993988776735</v>
          </cell>
          <cell r="V156">
            <v>1.1535989158949947E-2</v>
          </cell>
        </row>
        <row r="157">
          <cell r="A157">
            <v>936</v>
          </cell>
          <cell r="B157" t="str">
            <v>Surrey</v>
          </cell>
          <cell r="C157">
            <v>244</v>
          </cell>
          <cell r="D157">
            <v>0</v>
          </cell>
          <cell r="E157">
            <v>244</v>
          </cell>
          <cell r="F157">
            <v>76946</v>
          </cell>
          <cell r="G157">
            <v>0</v>
          </cell>
          <cell r="H157">
            <v>59447</v>
          </cell>
          <cell r="I157">
            <v>0</v>
          </cell>
          <cell r="J157">
            <v>1875</v>
          </cell>
          <cell r="K157">
            <v>551</v>
          </cell>
          <cell r="L157">
            <v>2426</v>
          </cell>
          <cell r="M157">
            <v>142</v>
          </cell>
          <cell r="N157">
            <v>36725.5</v>
          </cell>
          <cell r="O157">
            <v>0</v>
          </cell>
          <cell r="P157">
            <v>0</v>
          </cell>
          <cell r="Q157">
            <v>175930.5</v>
          </cell>
          <cell r="S157">
            <v>138268</v>
          </cell>
          <cell r="T157">
            <v>0.55649897300893914</v>
          </cell>
          <cell r="U157">
            <v>0.4299404055891457</v>
          </cell>
          <cell r="V157">
            <v>1.3560621401915121E-2</v>
          </cell>
        </row>
        <row r="158">
          <cell r="A158">
            <v>869</v>
          </cell>
          <cell r="B158" t="str">
            <v>West Berkshire</v>
          </cell>
          <cell r="C158">
            <v>98.5</v>
          </cell>
          <cell r="D158">
            <v>0</v>
          </cell>
          <cell r="E158">
            <v>98.5</v>
          </cell>
          <cell r="F158">
            <v>11717.5</v>
          </cell>
          <cell r="G158">
            <v>0</v>
          </cell>
          <cell r="H158">
            <v>12174</v>
          </cell>
          <cell r="I158">
            <v>0</v>
          </cell>
          <cell r="J158">
            <v>323</v>
          </cell>
          <cell r="K158">
            <v>226</v>
          </cell>
          <cell r="L158">
            <v>549</v>
          </cell>
          <cell r="M158">
            <v>58</v>
          </cell>
          <cell r="N158">
            <v>3052.5</v>
          </cell>
          <cell r="O158">
            <v>0</v>
          </cell>
          <cell r="P158">
            <v>0</v>
          </cell>
          <cell r="Q158">
            <v>27649.5</v>
          </cell>
          <cell r="S158">
            <v>24214.5</v>
          </cell>
          <cell r="T158">
            <v>0.48390427223357907</v>
          </cell>
          <cell r="U158">
            <v>0.50275661277333827</v>
          </cell>
          <cell r="V158">
            <v>1.3339114993082657E-2</v>
          </cell>
        </row>
        <row r="159">
          <cell r="A159">
            <v>938</v>
          </cell>
          <cell r="B159" t="str">
            <v>West Sussex</v>
          </cell>
          <cell r="C159">
            <v>199</v>
          </cell>
          <cell r="D159">
            <v>0</v>
          </cell>
          <cell r="E159">
            <v>199</v>
          </cell>
          <cell r="F159">
            <v>58867</v>
          </cell>
          <cell r="G159">
            <v>7938</v>
          </cell>
          <cell r="H159">
            <v>45031</v>
          </cell>
          <cell r="I159">
            <v>1166</v>
          </cell>
          <cell r="J159">
            <v>1389.5</v>
          </cell>
          <cell r="K159">
            <v>73</v>
          </cell>
          <cell r="L159">
            <v>1462.5</v>
          </cell>
          <cell r="M159">
            <v>92</v>
          </cell>
          <cell r="N159">
            <v>11031.5</v>
          </cell>
          <cell r="O159">
            <v>0</v>
          </cell>
          <cell r="P159">
            <v>0</v>
          </cell>
          <cell r="Q159">
            <v>116683</v>
          </cell>
          <cell r="S159">
            <v>105287.5</v>
          </cell>
          <cell r="T159">
            <v>0.55910720645850642</v>
          </cell>
          <cell r="U159">
            <v>0.42769559539356522</v>
          </cell>
          <cell r="V159">
            <v>1.3197198147928291E-2</v>
          </cell>
        </row>
        <row r="160">
          <cell r="A160">
            <v>868</v>
          </cell>
          <cell r="B160" t="str">
            <v>Windsor and Maidenhead</v>
          </cell>
          <cell r="C160">
            <v>203</v>
          </cell>
          <cell r="D160">
            <v>0</v>
          </cell>
          <cell r="E160">
            <v>203</v>
          </cell>
          <cell r="F160">
            <v>8047</v>
          </cell>
          <cell r="G160">
            <v>0</v>
          </cell>
          <cell r="H160">
            <v>10491</v>
          </cell>
          <cell r="I160">
            <v>1601</v>
          </cell>
          <cell r="J160">
            <v>139</v>
          </cell>
          <cell r="K160">
            <v>47</v>
          </cell>
          <cell r="L160">
            <v>186</v>
          </cell>
          <cell r="M160">
            <v>19</v>
          </cell>
          <cell r="N160">
            <v>5705.5</v>
          </cell>
          <cell r="O160">
            <v>0</v>
          </cell>
          <cell r="P160">
            <v>0</v>
          </cell>
          <cell r="Q160">
            <v>24651.5</v>
          </cell>
          <cell r="S160">
            <v>18677</v>
          </cell>
          <cell r="T160">
            <v>0.43085077903303526</v>
          </cell>
          <cell r="U160">
            <v>0.56170691224500724</v>
          </cell>
          <cell r="V160">
            <v>7.4423087219574876E-3</v>
          </cell>
        </row>
        <row r="161">
          <cell r="A161">
            <v>872</v>
          </cell>
          <cell r="B161" t="str">
            <v>Wokingham</v>
          </cell>
          <cell r="C161">
            <v>74</v>
          </cell>
          <cell r="D161">
            <v>0</v>
          </cell>
          <cell r="E161">
            <v>74</v>
          </cell>
          <cell r="F161">
            <v>11911.5</v>
          </cell>
          <cell r="G161">
            <v>0</v>
          </cell>
          <cell r="H161">
            <v>11026</v>
          </cell>
          <cell r="I161">
            <v>0</v>
          </cell>
          <cell r="J161">
            <v>258.5</v>
          </cell>
          <cell r="K161">
            <v>56</v>
          </cell>
          <cell r="L161">
            <v>314.5</v>
          </cell>
          <cell r="M161">
            <v>22</v>
          </cell>
          <cell r="N161">
            <v>2948</v>
          </cell>
          <cell r="O161">
            <v>0</v>
          </cell>
          <cell r="P161">
            <v>0</v>
          </cell>
          <cell r="Q161">
            <v>26296</v>
          </cell>
          <cell r="S161">
            <v>23196</v>
          </cell>
          <cell r="T161">
            <v>0.51351526125194003</v>
          </cell>
          <cell r="U161">
            <v>0.47534057596137264</v>
          </cell>
          <cell r="V161">
            <v>1.114416278668736E-2</v>
          </cell>
        </row>
        <row r="163">
          <cell r="B163" t="str">
            <v>SOUTH WEST</v>
          </cell>
          <cell r="C163">
            <v>1307</v>
          </cell>
          <cell r="D163">
            <v>0</v>
          </cell>
          <cell r="E163">
            <v>1307</v>
          </cell>
          <cell r="F163">
            <v>383827</v>
          </cell>
          <cell r="G163">
            <v>6095</v>
          </cell>
          <cell r="H163">
            <v>326221</v>
          </cell>
          <cell r="I163">
            <v>14333.5</v>
          </cell>
          <cell r="J163">
            <v>6787.5</v>
          </cell>
          <cell r="K163">
            <v>515.5</v>
          </cell>
          <cell r="L163">
            <v>7303</v>
          </cell>
          <cell r="M163">
            <v>1076</v>
          </cell>
          <cell r="N163">
            <v>60860.5</v>
          </cell>
          <cell r="O163">
            <v>1021</v>
          </cell>
          <cell r="P163">
            <v>1086</v>
          </cell>
          <cell r="Q163">
            <v>782701.5</v>
          </cell>
          <cell r="S163">
            <v>716835.5</v>
          </cell>
          <cell r="T163">
            <v>0.53544641692550099</v>
          </cell>
          <cell r="U163">
            <v>0.45508488349140075</v>
          </cell>
          <cell r="V163">
            <v>9.4686995830982144E-3</v>
          </cell>
        </row>
        <row r="164">
          <cell r="A164">
            <v>800</v>
          </cell>
          <cell r="B164" t="str">
            <v>Bath and North East Somerset</v>
          </cell>
          <cell r="C164">
            <v>0</v>
          </cell>
          <cell r="D164">
            <v>0</v>
          </cell>
          <cell r="E164">
            <v>0</v>
          </cell>
          <cell r="F164">
            <v>12379.5</v>
          </cell>
          <cell r="G164">
            <v>0</v>
          </cell>
          <cell r="H164">
            <v>12433</v>
          </cell>
          <cell r="I164">
            <v>0</v>
          </cell>
          <cell r="J164">
            <v>301</v>
          </cell>
          <cell r="K164">
            <v>0</v>
          </cell>
          <cell r="L164">
            <v>301</v>
          </cell>
          <cell r="M164">
            <v>7</v>
          </cell>
          <cell r="N164">
            <v>4301.5</v>
          </cell>
          <cell r="O164">
            <v>0</v>
          </cell>
          <cell r="P164">
            <v>0</v>
          </cell>
          <cell r="Q164">
            <v>29422</v>
          </cell>
          <cell r="S164">
            <v>25113.5</v>
          </cell>
          <cell r="T164">
            <v>0.49294204312421608</v>
          </cell>
          <cell r="U164">
            <v>0.49507237143369104</v>
          </cell>
          <cell r="V164">
            <v>1.1985585442092899E-2</v>
          </cell>
        </row>
        <row r="165">
          <cell r="A165">
            <v>837</v>
          </cell>
          <cell r="B165" t="str">
            <v>Bournemouth</v>
          </cell>
          <cell r="C165">
            <v>0</v>
          </cell>
          <cell r="D165">
            <v>0</v>
          </cell>
          <cell r="E165">
            <v>0</v>
          </cell>
          <cell r="F165">
            <v>10785.5</v>
          </cell>
          <cell r="G165">
            <v>0</v>
          </cell>
          <cell r="H165">
            <v>10003.5</v>
          </cell>
          <cell r="I165">
            <v>0</v>
          </cell>
          <cell r="J165">
            <v>209</v>
          </cell>
          <cell r="K165">
            <v>0</v>
          </cell>
          <cell r="L165">
            <v>209</v>
          </cell>
          <cell r="M165">
            <v>9</v>
          </cell>
          <cell r="N165">
            <v>1509.5</v>
          </cell>
          <cell r="O165">
            <v>0</v>
          </cell>
          <cell r="P165">
            <v>0</v>
          </cell>
          <cell r="Q165">
            <v>22516.5</v>
          </cell>
          <cell r="S165">
            <v>20998</v>
          </cell>
          <cell r="T165">
            <v>0.51364415658634155</v>
          </cell>
          <cell r="U165">
            <v>0.47640251452519289</v>
          </cell>
          <cell r="V165">
            <v>9.9533288884655676E-3</v>
          </cell>
        </row>
        <row r="166">
          <cell r="A166">
            <v>801</v>
          </cell>
          <cell r="B166" t="str">
            <v>Bristol, City of</v>
          </cell>
          <cell r="C166">
            <v>1089</v>
          </cell>
          <cell r="D166">
            <v>0</v>
          </cell>
          <cell r="E166">
            <v>1089</v>
          </cell>
          <cell r="F166">
            <v>29461.5</v>
          </cell>
          <cell r="G166">
            <v>0</v>
          </cell>
          <cell r="H166">
            <v>16662</v>
          </cell>
          <cell r="I166">
            <v>0</v>
          </cell>
          <cell r="J166">
            <v>684</v>
          </cell>
          <cell r="K166">
            <v>0</v>
          </cell>
          <cell r="L166">
            <v>684</v>
          </cell>
          <cell r="M166">
            <v>132</v>
          </cell>
          <cell r="N166">
            <v>8124</v>
          </cell>
          <cell r="O166">
            <v>0</v>
          </cell>
          <cell r="P166">
            <v>1086</v>
          </cell>
          <cell r="Q166">
            <v>57238.5</v>
          </cell>
          <cell r="S166">
            <v>46807.5</v>
          </cell>
          <cell r="T166">
            <v>0.6294183624419164</v>
          </cell>
          <cell r="U166">
            <v>0.35596859477647813</v>
          </cell>
          <cell r="V166">
            <v>1.4613042781605513E-2</v>
          </cell>
        </row>
        <row r="167">
          <cell r="A167">
            <v>908</v>
          </cell>
          <cell r="B167" t="str">
            <v>Cornwall</v>
          </cell>
          <cell r="C167">
            <v>55.5</v>
          </cell>
          <cell r="D167">
            <v>0</v>
          </cell>
          <cell r="E167">
            <v>55.5</v>
          </cell>
          <cell r="F167">
            <v>38845</v>
          </cell>
          <cell r="G167">
            <v>0</v>
          </cell>
          <cell r="H167">
            <v>33068</v>
          </cell>
          <cell r="I167">
            <v>0</v>
          </cell>
          <cell r="J167">
            <v>420.5</v>
          </cell>
          <cell r="K167">
            <v>28</v>
          </cell>
          <cell r="L167">
            <v>448.5</v>
          </cell>
          <cell r="M167">
            <v>0</v>
          </cell>
          <cell r="N167">
            <v>2586.5</v>
          </cell>
          <cell r="O167">
            <v>0</v>
          </cell>
          <cell r="P167">
            <v>0</v>
          </cell>
          <cell r="Q167">
            <v>75003.5</v>
          </cell>
          <cell r="S167">
            <v>72333.5</v>
          </cell>
          <cell r="T167">
            <v>0.53702641238153825</v>
          </cell>
          <cell r="U167">
            <v>0.45716023695797936</v>
          </cell>
          <cell r="V167">
            <v>5.8133506604823495E-3</v>
          </cell>
        </row>
        <row r="168">
          <cell r="A168">
            <v>878</v>
          </cell>
          <cell r="B168" t="str">
            <v>Devon</v>
          </cell>
          <cell r="C168">
            <v>62.5</v>
          </cell>
          <cell r="D168">
            <v>0</v>
          </cell>
          <cell r="E168">
            <v>62.5</v>
          </cell>
          <cell r="F168">
            <v>54516</v>
          </cell>
          <cell r="G168">
            <v>2516</v>
          </cell>
          <cell r="H168">
            <v>42302.5</v>
          </cell>
          <cell r="I168">
            <v>0</v>
          </cell>
          <cell r="J168">
            <v>703.5</v>
          </cell>
          <cell r="K168">
            <v>263</v>
          </cell>
          <cell r="L168">
            <v>966.5</v>
          </cell>
          <cell r="M168">
            <v>77</v>
          </cell>
          <cell r="N168">
            <v>8546.5</v>
          </cell>
          <cell r="O168">
            <v>0</v>
          </cell>
          <cell r="P168">
            <v>0</v>
          </cell>
          <cell r="Q168">
            <v>106471</v>
          </cell>
          <cell r="S168">
            <v>97522</v>
          </cell>
          <cell r="T168">
            <v>0.55901232542400692</v>
          </cell>
          <cell r="U168">
            <v>0.4337739176801132</v>
          </cell>
          <cell r="V168">
            <v>7.2137568958799041E-3</v>
          </cell>
        </row>
        <row r="169">
          <cell r="A169">
            <v>835</v>
          </cell>
          <cell r="B169" t="str">
            <v>Dorset</v>
          </cell>
          <cell r="C169">
            <v>0</v>
          </cell>
          <cell r="D169">
            <v>0</v>
          </cell>
          <cell r="E169">
            <v>0</v>
          </cell>
          <cell r="F169">
            <v>24579.5</v>
          </cell>
          <cell r="G169">
            <v>0</v>
          </cell>
          <cell r="H169">
            <v>30567</v>
          </cell>
          <cell r="I169">
            <v>7949</v>
          </cell>
          <cell r="J169">
            <v>546</v>
          </cell>
          <cell r="K169">
            <v>0</v>
          </cell>
          <cell r="L169">
            <v>546</v>
          </cell>
          <cell r="M169">
            <v>112</v>
          </cell>
          <cell r="N169">
            <v>5947</v>
          </cell>
          <cell r="O169">
            <v>0</v>
          </cell>
          <cell r="P169">
            <v>0</v>
          </cell>
          <cell r="Q169">
            <v>61751.5</v>
          </cell>
          <cell r="S169">
            <v>55692.5</v>
          </cell>
          <cell r="T169">
            <v>0.44134308928491267</v>
          </cell>
          <cell r="U169">
            <v>0.54885307716478882</v>
          </cell>
          <cell r="V169">
            <v>9.8038335502985147E-3</v>
          </cell>
        </row>
        <row r="170">
          <cell r="A170">
            <v>916</v>
          </cell>
          <cell r="B170" t="str">
            <v>Gloucestershire</v>
          </cell>
          <cell r="C170">
            <v>0</v>
          </cell>
          <cell r="D170">
            <v>0</v>
          </cell>
          <cell r="E170">
            <v>0</v>
          </cell>
          <cell r="F170">
            <v>44810.5</v>
          </cell>
          <cell r="G170">
            <v>0</v>
          </cell>
          <cell r="H170">
            <v>40317</v>
          </cell>
          <cell r="I170">
            <v>0</v>
          </cell>
          <cell r="J170">
            <v>940.5</v>
          </cell>
          <cell r="K170">
            <v>54</v>
          </cell>
          <cell r="L170">
            <v>994.5</v>
          </cell>
          <cell r="M170">
            <v>181</v>
          </cell>
          <cell r="N170">
            <v>8510.5</v>
          </cell>
          <cell r="O170">
            <v>0</v>
          </cell>
          <cell r="P170">
            <v>0</v>
          </cell>
          <cell r="Q170">
            <v>94813.5</v>
          </cell>
          <cell r="S170">
            <v>86068</v>
          </cell>
          <cell r="T170">
            <v>0.52064065622531019</v>
          </cell>
          <cell r="U170">
            <v>0.46843193753776086</v>
          </cell>
          <cell r="V170">
            <v>1.0927406236928941E-2</v>
          </cell>
        </row>
        <row r="171">
          <cell r="A171">
            <v>420</v>
          </cell>
          <cell r="B171" t="str">
            <v>Isles of Scilly</v>
          </cell>
          <cell r="C171">
            <v>0</v>
          </cell>
          <cell r="D171">
            <v>0</v>
          </cell>
          <cell r="E171">
            <v>0</v>
          </cell>
          <cell r="F171">
            <v>263.5</v>
          </cell>
          <cell r="G171">
            <v>0</v>
          </cell>
          <cell r="H171">
            <v>0</v>
          </cell>
          <cell r="I171">
            <v>0</v>
          </cell>
          <cell r="J171">
            <v>0</v>
          </cell>
          <cell r="K171">
            <v>0</v>
          </cell>
          <cell r="L171">
            <v>0</v>
          </cell>
          <cell r="M171">
            <v>0</v>
          </cell>
          <cell r="N171">
            <v>0</v>
          </cell>
          <cell r="O171">
            <v>0</v>
          </cell>
          <cell r="P171">
            <v>0</v>
          </cell>
          <cell r="Q171">
            <v>263.5</v>
          </cell>
          <cell r="S171">
            <v>263.5</v>
          </cell>
          <cell r="T171">
            <v>1</v>
          </cell>
          <cell r="U171">
            <v>0</v>
          </cell>
          <cell r="V171">
            <v>0</v>
          </cell>
        </row>
        <row r="172">
          <cell r="A172">
            <v>802</v>
          </cell>
          <cell r="B172" t="str">
            <v>North Somerset</v>
          </cell>
          <cell r="C172">
            <v>0</v>
          </cell>
          <cell r="D172">
            <v>0</v>
          </cell>
          <cell r="E172">
            <v>0</v>
          </cell>
          <cell r="F172">
            <v>14824.5</v>
          </cell>
          <cell r="G172">
            <v>0</v>
          </cell>
          <cell r="H172">
            <v>12934</v>
          </cell>
          <cell r="I172">
            <v>0</v>
          </cell>
          <cell r="J172">
            <v>245</v>
          </cell>
          <cell r="K172">
            <v>0</v>
          </cell>
          <cell r="L172">
            <v>245</v>
          </cell>
          <cell r="M172">
            <v>34</v>
          </cell>
          <cell r="N172">
            <v>1075.5</v>
          </cell>
          <cell r="O172">
            <v>0</v>
          </cell>
          <cell r="P172">
            <v>0</v>
          </cell>
          <cell r="Q172">
            <v>29113</v>
          </cell>
          <cell r="S172">
            <v>28003.5</v>
          </cell>
          <cell r="T172">
            <v>0.52938025603942362</v>
          </cell>
          <cell r="U172">
            <v>0.4618708375738747</v>
          </cell>
          <cell r="V172">
            <v>8.7489063867016627E-3</v>
          </cell>
        </row>
        <row r="173">
          <cell r="A173">
            <v>879</v>
          </cell>
          <cell r="B173" t="str">
            <v>Plymouth</v>
          </cell>
          <cell r="C173">
            <v>100</v>
          </cell>
          <cell r="D173">
            <v>0</v>
          </cell>
          <cell r="E173">
            <v>100</v>
          </cell>
          <cell r="F173">
            <v>19717</v>
          </cell>
          <cell r="G173">
            <v>0</v>
          </cell>
          <cell r="H173">
            <v>19026.5</v>
          </cell>
          <cell r="I173">
            <v>0</v>
          </cell>
          <cell r="J173">
            <v>623.5</v>
          </cell>
          <cell r="K173">
            <v>0</v>
          </cell>
          <cell r="L173">
            <v>623.5</v>
          </cell>
          <cell r="M173">
            <v>141</v>
          </cell>
          <cell r="N173">
            <v>1371.5</v>
          </cell>
          <cell r="O173">
            <v>0</v>
          </cell>
          <cell r="P173">
            <v>0</v>
          </cell>
          <cell r="Q173">
            <v>40979.5</v>
          </cell>
          <cell r="S173">
            <v>39367</v>
          </cell>
          <cell r="T173">
            <v>0.50085096654558392</v>
          </cell>
          <cell r="U173">
            <v>0.48331089491198209</v>
          </cell>
          <cell r="V173">
            <v>1.5838138542434019E-2</v>
          </cell>
        </row>
        <row r="174">
          <cell r="A174">
            <v>836</v>
          </cell>
          <cell r="B174" t="str">
            <v>Poole</v>
          </cell>
          <cell r="C174">
            <v>0</v>
          </cell>
          <cell r="D174">
            <v>0</v>
          </cell>
          <cell r="E174">
            <v>0</v>
          </cell>
          <cell r="F174">
            <v>10634.5</v>
          </cell>
          <cell r="G174">
            <v>3579</v>
          </cell>
          <cell r="H174">
            <v>8567</v>
          </cell>
          <cell r="I174">
            <v>670</v>
          </cell>
          <cell r="J174">
            <v>208</v>
          </cell>
          <cell r="K174">
            <v>134.5</v>
          </cell>
          <cell r="L174">
            <v>342.5</v>
          </cell>
          <cell r="M174">
            <v>20</v>
          </cell>
          <cell r="N174">
            <v>1058</v>
          </cell>
          <cell r="O174">
            <v>0</v>
          </cell>
          <cell r="P174">
            <v>0</v>
          </cell>
          <cell r="Q174">
            <v>20622</v>
          </cell>
          <cell r="S174">
            <v>19409.5</v>
          </cell>
          <cell r="T174">
            <v>0.54790180066462302</v>
          </cell>
          <cell r="U174">
            <v>0.44138179757335327</v>
          </cell>
          <cell r="V174">
            <v>1.0716401762023752E-2</v>
          </cell>
        </row>
        <row r="175">
          <cell r="A175">
            <v>933</v>
          </cell>
          <cell r="B175" t="str">
            <v>Somerset</v>
          </cell>
          <cell r="C175">
            <v>0</v>
          </cell>
          <cell r="D175">
            <v>0</v>
          </cell>
          <cell r="E175">
            <v>0</v>
          </cell>
          <cell r="F175">
            <v>37585.5</v>
          </cell>
          <cell r="G175">
            <v>0</v>
          </cell>
          <cell r="H175">
            <v>33385.5</v>
          </cell>
          <cell r="I175">
            <v>4748.5</v>
          </cell>
          <cell r="J175">
            <v>474.5</v>
          </cell>
          <cell r="K175">
            <v>0</v>
          </cell>
          <cell r="L175">
            <v>474.5</v>
          </cell>
          <cell r="M175">
            <v>61</v>
          </cell>
          <cell r="N175">
            <v>9388.5</v>
          </cell>
          <cell r="O175">
            <v>0</v>
          </cell>
          <cell r="P175">
            <v>0</v>
          </cell>
          <cell r="Q175">
            <v>80895</v>
          </cell>
          <cell r="S175">
            <v>71445.5</v>
          </cell>
          <cell r="T175">
            <v>0.52607232085995614</v>
          </cell>
          <cell r="U175">
            <v>0.46728625315800154</v>
          </cell>
          <cell r="V175">
            <v>6.641425982042256E-3</v>
          </cell>
        </row>
        <row r="176">
          <cell r="A176">
            <v>803</v>
          </cell>
          <cell r="B176" t="str">
            <v>South Gloucestershire</v>
          </cell>
          <cell r="C176">
            <v>0</v>
          </cell>
          <cell r="D176">
            <v>0</v>
          </cell>
          <cell r="E176">
            <v>0</v>
          </cell>
          <cell r="F176">
            <v>22787</v>
          </cell>
          <cell r="G176">
            <v>0</v>
          </cell>
          <cell r="H176">
            <v>16949</v>
          </cell>
          <cell r="I176">
            <v>0</v>
          </cell>
          <cell r="J176">
            <v>292</v>
          </cell>
          <cell r="K176">
            <v>0</v>
          </cell>
          <cell r="L176">
            <v>292</v>
          </cell>
          <cell r="M176">
            <v>55</v>
          </cell>
          <cell r="N176">
            <v>519</v>
          </cell>
          <cell r="O176">
            <v>1021</v>
          </cell>
          <cell r="P176">
            <v>0</v>
          </cell>
          <cell r="Q176">
            <v>41623</v>
          </cell>
          <cell r="S176">
            <v>40028</v>
          </cell>
          <cell r="T176">
            <v>0.56927650644548811</v>
          </cell>
          <cell r="U176">
            <v>0.42342859998001398</v>
          </cell>
          <cell r="V176">
            <v>7.2948935744978514E-3</v>
          </cell>
        </row>
        <row r="177">
          <cell r="A177">
            <v>866</v>
          </cell>
          <cell r="B177" t="str">
            <v>Swindon</v>
          </cell>
          <cell r="C177">
            <v>0</v>
          </cell>
          <cell r="D177">
            <v>0</v>
          </cell>
          <cell r="E177">
            <v>0</v>
          </cell>
          <cell r="F177">
            <v>16972.5</v>
          </cell>
          <cell r="G177">
            <v>0</v>
          </cell>
          <cell r="H177">
            <v>11584</v>
          </cell>
          <cell r="I177">
            <v>0</v>
          </cell>
          <cell r="J177">
            <v>393</v>
          </cell>
          <cell r="K177">
            <v>0</v>
          </cell>
          <cell r="L177">
            <v>393</v>
          </cell>
          <cell r="M177">
            <v>68</v>
          </cell>
          <cell r="N177">
            <v>66.5</v>
          </cell>
          <cell r="O177">
            <v>0</v>
          </cell>
          <cell r="P177">
            <v>0</v>
          </cell>
          <cell r="Q177">
            <v>29084</v>
          </cell>
          <cell r="S177">
            <v>28949.5</v>
          </cell>
          <cell r="T177">
            <v>0.58627955577816537</v>
          </cell>
          <cell r="U177">
            <v>0.40014508022591061</v>
          </cell>
          <cell r="V177">
            <v>1.3575363995923937E-2</v>
          </cell>
        </row>
        <row r="178">
          <cell r="A178">
            <v>880</v>
          </cell>
          <cell r="B178" t="str">
            <v>Torbay</v>
          </cell>
          <cell r="C178">
            <v>0</v>
          </cell>
          <cell r="D178">
            <v>0</v>
          </cell>
          <cell r="E178">
            <v>0</v>
          </cell>
          <cell r="F178">
            <v>9928.5</v>
          </cell>
          <cell r="G178">
            <v>0</v>
          </cell>
          <cell r="H178">
            <v>9199.5</v>
          </cell>
          <cell r="I178">
            <v>0</v>
          </cell>
          <cell r="J178">
            <v>308</v>
          </cell>
          <cell r="K178">
            <v>0</v>
          </cell>
          <cell r="L178">
            <v>308</v>
          </cell>
          <cell r="M178">
            <v>53</v>
          </cell>
          <cell r="N178">
            <v>823</v>
          </cell>
          <cell r="O178">
            <v>0</v>
          </cell>
          <cell r="P178">
            <v>0</v>
          </cell>
          <cell r="Q178">
            <v>20312</v>
          </cell>
          <cell r="S178">
            <v>19436</v>
          </cell>
          <cell r="T178">
            <v>0.51083041778143656</v>
          </cell>
          <cell r="U178">
            <v>0.47332270014406258</v>
          </cell>
          <cell r="V178">
            <v>1.5846882074500926E-2</v>
          </cell>
        </row>
        <row r="179">
          <cell r="A179">
            <v>865</v>
          </cell>
          <cell r="B179" t="str">
            <v>Wiltshire</v>
          </cell>
          <cell r="C179">
            <v>0</v>
          </cell>
          <cell r="D179">
            <v>0</v>
          </cell>
          <cell r="E179">
            <v>0</v>
          </cell>
          <cell r="F179">
            <v>35736.5</v>
          </cell>
          <cell r="G179">
            <v>0</v>
          </cell>
          <cell r="H179">
            <v>29222.5</v>
          </cell>
          <cell r="I179">
            <v>966</v>
          </cell>
          <cell r="J179">
            <v>439</v>
          </cell>
          <cell r="K179">
            <v>36</v>
          </cell>
          <cell r="L179">
            <v>475</v>
          </cell>
          <cell r="M179">
            <v>126</v>
          </cell>
          <cell r="N179">
            <v>7033</v>
          </cell>
          <cell r="O179">
            <v>0</v>
          </cell>
          <cell r="P179">
            <v>0</v>
          </cell>
          <cell r="Q179">
            <v>72593</v>
          </cell>
          <cell r="S179">
            <v>65398</v>
          </cell>
          <cell r="T179">
            <v>0.54644637450686562</v>
          </cell>
          <cell r="U179">
            <v>0.44684088198415856</v>
          </cell>
          <cell r="V179">
            <v>6.7127435089758096E-3</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persons/person.xml><?xml version="1.0" encoding="utf-8"?>
<personList xmlns="http://schemas.microsoft.com/office/spreadsheetml/2018/threadedcomments" xmlns:x="http://schemas.openxmlformats.org/spreadsheetml/2006/main">
  <person displayName="David Leonard" id="{42BA0C60-0C43-4464-B0FD-2A197AC4F92C}" userId="S::David.Leonard@lincolnshire.gov.uk::a21b0ccd-3aee-4046-bc74-d38e7a34107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2" dT="2024-02-29T14:15:57.68" personId="{42BA0C60-0C43-4464-B0FD-2A197AC4F92C}" id="{3717D2D7-E839-4577-9FFD-2953843C8A5C}">
    <text>MP E-mail 1/3/22</text>
  </threadedComment>
</ThreadedComments>
</file>

<file path=xl/threadedComments/threadedComment2.xml><?xml version="1.0" encoding="utf-8"?>
<ThreadedComments xmlns="http://schemas.microsoft.com/office/spreadsheetml/2018/threadedcomments" xmlns:x="http://schemas.openxmlformats.org/spreadsheetml/2006/main">
  <threadedComment ref="W11" dT="2024-01-05T14:43:19.04" personId="{42BA0C60-0C43-4464-B0FD-2A197AC4F92C}" id="{244B375A-E5E1-4C53-8D2C-BEAD0925E316}">
    <text>Altered from 0.1505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2:G91"/>
  <sheetViews>
    <sheetView tabSelected="1" zoomScaleNormal="100" workbookViewId="0">
      <selection activeCell="B2" sqref="B2"/>
    </sheetView>
  </sheetViews>
  <sheetFormatPr defaultColWidth="9.1796875" defaultRowHeight="14" x14ac:dyDescent="0.3"/>
  <cols>
    <col min="1" max="1" width="66" style="9" customWidth="1"/>
    <col min="2" max="2" width="46.453125" style="9" customWidth="1"/>
    <col min="3" max="3" width="6.54296875" style="9" customWidth="1"/>
    <col min="4" max="4" width="52.7265625" style="10" customWidth="1"/>
    <col min="5" max="5" width="11.81640625" style="9" customWidth="1"/>
    <col min="6" max="6" width="9.1796875" style="9"/>
    <col min="7" max="7" width="12.453125" style="9" bestFit="1" customWidth="1"/>
    <col min="8" max="16384" width="9.1796875" style="9"/>
  </cols>
  <sheetData>
    <row r="2" spans="1:7" x14ac:dyDescent="0.3">
      <c r="A2" s="8" t="s">
        <v>0</v>
      </c>
      <c r="B2" s="10">
        <v>9257012</v>
      </c>
    </row>
    <row r="4" spans="1:7" x14ac:dyDescent="0.3">
      <c r="A4" s="1" t="s">
        <v>1</v>
      </c>
      <c r="B4" s="2" t="s">
        <v>333</v>
      </c>
      <c r="D4" s="2"/>
    </row>
    <row r="5" spans="1:7" x14ac:dyDescent="0.3">
      <c r="A5" s="9" t="s">
        <v>3</v>
      </c>
      <c r="B5" s="10">
        <v>80</v>
      </c>
    </row>
    <row r="6" spans="1:7" x14ac:dyDescent="0.3">
      <c r="A6" s="9" t="s">
        <v>4</v>
      </c>
      <c r="B6" s="10">
        <f>B5*C6</f>
        <v>8</v>
      </c>
      <c r="C6" s="215">
        <v>0.1</v>
      </c>
      <c r="D6" s="9"/>
    </row>
    <row r="7" spans="1:7" x14ac:dyDescent="0.3">
      <c r="A7" s="9" t="s">
        <v>5</v>
      </c>
      <c r="B7" s="10">
        <f>B5*C7</f>
        <v>72</v>
      </c>
      <c r="C7" s="215">
        <v>0.9</v>
      </c>
      <c r="D7" s="10" t="s">
        <v>6</v>
      </c>
    </row>
    <row r="8" spans="1:7" ht="28" x14ac:dyDescent="0.3">
      <c r="A8" s="9" t="s">
        <v>7</v>
      </c>
      <c r="B8" s="11">
        <v>9890</v>
      </c>
      <c r="D8" s="20" t="s">
        <v>8</v>
      </c>
      <c r="G8" s="88"/>
    </row>
    <row r="9" spans="1:7" ht="28" x14ac:dyDescent="0.3">
      <c r="A9" s="9" t="s">
        <v>10</v>
      </c>
      <c r="B9" s="11">
        <v>12745</v>
      </c>
      <c r="D9" s="20" t="s">
        <v>11</v>
      </c>
    </row>
    <row r="10" spans="1:7" x14ac:dyDescent="0.3">
      <c r="B10" s="11"/>
      <c r="D10" s="20"/>
    </row>
    <row r="11" spans="1:7" x14ac:dyDescent="0.3">
      <c r="A11" s="19" t="s">
        <v>12</v>
      </c>
      <c r="B11" s="11"/>
      <c r="D11" s="20"/>
    </row>
    <row r="12" spans="1:7" x14ac:dyDescent="0.3">
      <c r="A12" s="9" t="s">
        <v>13</v>
      </c>
      <c r="B12" s="11">
        <f>(B6*B8)+(B7*B9)</f>
        <v>996760</v>
      </c>
      <c r="D12" s="20"/>
      <c r="F12" s="270"/>
    </row>
    <row r="13" spans="1:7" x14ac:dyDescent="0.3">
      <c r="A13" s="9" t="s">
        <v>14</v>
      </c>
      <c r="B13" s="11">
        <f>('2425 TA Pay Scales'!L31)*6</f>
        <v>206856.31578947368</v>
      </c>
      <c r="D13" s="20" t="s">
        <v>15</v>
      </c>
      <c r="E13" s="11"/>
      <c r="F13" s="11"/>
    </row>
    <row r="14" spans="1:7" x14ac:dyDescent="0.3">
      <c r="A14" s="35" t="s">
        <v>16</v>
      </c>
      <c r="B14" s="36">
        <f>SUM(B12:B13)</f>
        <v>1203616.3157894737</v>
      </c>
      <c r="C14" s="11"/>
      <c r="D14" s="11"/>
    </row>
    <row r="15" spans="1:7" x14ac:dyDescent="0.3">
      <c r="A15" s="35" t="s">
        <v>20</v>
      </c>
      <c r="B15" s="36">
        <f>40*190*2.58</f>
        <v>19608</v>
      </c>
      <c r="C15" s="11"/>
      <c r="D15" s="11" t="s">
        <v>340</v>
      </c>
    </row>
    <row r="16" spans="1:7" x14ac:dyDescent="0.3">
      <c r="A16" s="3"/>
      <c r="B16" s="11"/>
      <c r="C16" s="11"/>
      <c r="D16" s="11"/>
    </row>
    <row r="17" spans="1:7" x14ac:dyDescent="0.3">
      <c r="A17" s="3" t="s">
        <v>24</v>
      </c>
      <c r="B17" s="4" t="s">
        <v>25</v>
      </c>
      <c r="C17" s="4"/>
      <c r="D17" s="4" t="s">
        <v>354</v>
      </c>
    </row>
    <row r="18" spans="1:7" x14ac:dyDescent="0.3">
      <c r="A18" s="1"/>
      <c r="B18" s="2"/>
    </row>
    <row r="19" spans="1:7" ht="28" x14ac:dyDescent="0.3">
      <c r="A19" s="35" t="s">
        <v>27</v>
      </c>
      <c r="B19" s="37">
        <f>SUM(470457-23652)</f>
        <v>446805</v>
      </c>
      <c r="C19" s="10"/>
      <c r="D19" s="261" t="s">
        <v>355</v>
      </c>
      <c r="F19" s="269"/>
    </row>
    <row r="20" spans="1:7" x14ac:dyDescent="0.3">
      <c r="A20" s="35" t="s">
        <v>28</v>
      </c>
      <c r="B20" s="37">
        <v>131813</v>
      </c>
      <c r="D20" s="12"/>
    </row>
    <row r="22" spans="1:7" x14ac:dyDescent="0.3">
      <c r="A22" s="5" t="s">
        <v>67</v>
      </c>
      <c r="B22" s="13">
        <f>B14+B15+B19+B20</f>
        <v>1801842.3157894737</v>
      </c>
      <c r="D22" s="11"/>
    </row>
    <row r="23" spans="1:7" x14ac:dyDescent="0.3">
      <c r="A23" s="5"/>
      <c r="B23" s="13"/>
      <c r="D23" s="13"/>
    </row>
    <row r="24" spans="1:7" x14ac:dyDescent="0.3">
      <c r="A24" s="1" t="s">
        <v>37</v>
      </c>
    </row>
    <row r="25" spans="1:7" x14ac:dyDescent="0.3">
      <c r="D25" s="260"/>
    </row>
    <row r="26" spans="1:7" x14ac:dyDescent="0.3">
      <c r="A26" s="3" t="s">
        <v>38</v>
      </c>
      <c r="B26" s="11">
        <f>164134+61908</f>
        <v>226042</v>
      </c>
      <c r="D26" s="11"/>
    </row>
    <row r="27" spans="1:7" x14ac:dyDescent="0.3">
      <c r="A27" s="3" t="s">
        <v>39</v>
      </c>
      <c r="B27" s="11">
        <v>26562</v>
      </c>
      <c r="D27" s="11" t="s">
        <v>327</v>
      </c>
    </row>
    <row r="28" spans="1:7" x14ac:dyDescent="0.3">
      <c r="A28" s="6" t="s">
        <v>40</v>
      </c>
      <c r="B28" s="41">
        <v>134000</v>
      </c>
      <c r="C28" s="15"/>
      <c r="D28" s="11" t="s">
        <v>364</v>
      </c>
    </row>
    <row r="29" spans="1:7" ht="14.5" x14ac:dyDescent="0.35">
      <c r="A29" s="6" t="s">
        <v>69</v>
      </c>
      <c r="B29" s="42">
        <v>461260</v>
      </c>
      <c r="C29" s="11"/>
      <c r="D29" s="20" t="s">
        <v>42</v>
      </c>
      <c r="G29" s="15"/>
    </row>
    <row r="30" spans="1:7" x14ac:dyDescent="0.3">
      <c r="A30" s="6"/>
      <c r="B30" s="41"/>
      <c r="C30" s="11"/>
      <c r="D30" s="11"/>
      <c r="G30" s="15"/>
    </row>
    <row r="31" spans="1:7" x14ac:dyDescent="0.3">
      <c r="B31" s="16">
        <f>SUM(B26:B30)</f>
        <v>847864</v>
      </c>
      <c r="C31" s="11"/>
      <c r="D31" s="16"/>
    </row>
    <row r="32" spans="1:7" x14ac:dyDescent="0.3">
      <c r="B32" s="13"/>
      <c r="C32" s="11"/>
      <c r="D32" s="13"/>
      <c r="G32" s="15"/>
    </row>
    <row r="33" spans="1:7" x14ac:dyDescent="0.3">
      <c r="A33" s="5" t="s">
        <v>318</v>
      </c>
      <c r="B33" s="13">
        <f>B22+B31</f>
        <v>2649706.3157894737</v>
      </c>
      <c r="C33" s="11"/>
      <c r="D33" s="11" t="s">
        <v>330</v>
      </c>
      <c r="G33" s="15"/>
    </row>
    <row r="34" spans="1:7" x14ac:dyDescent="0.3">
      <c r="B34" s="13"/>
      <c r="C34" s="11"/>
      <c r="D34" s="13"/>
      <c r="G34" s="15"/>
    </row>
    <row r="35" spans="1:7" x14ac:dyDescent="0.3">
      <c r="A35" s="366" t="s">
        <v>362</v>
      </c>
      <c r="B35" s="493">
        <v>65447</v>
      </c>
      <c r="D35" s="11" t="s">
        <v>485</v>
      </c>
    </row>
    <row r="36" spans="1:7" x14ac:dyDescent="0.3">
      <c r="A36" s="5"/>
      <c r="B36" s="13"/>
      <c r="D36" s="13"/>
    </row>
    <row r="37" spans="1:7" x14ac:dyDescent="0.3">
      <c r="A37" s="5" t="s">
        <v>363</v>
      </c>
      <c r="B37" s="13">
        <f>B33+B35</f>
        <v>2715153.3157894737</v>
      </c>
      <c r="C37" s="11"/>
      <c r="D37" s="13"/>
    </row>
    <row r="38" spans="1:7" x14ac:dyDescent="0.3">
      <c r="A38" s="8"/>
      <c r="B38" s="13"/>
      <c r="C38" s="11"/>
      <c r="D38" s="13"/>
    </row>
    <row r="39" spans="1:7" x14ac:dyDescent="0.3">
      <c r="A39" s="263"/>
      <c r="B39" s="264"/>
      <c r="C39" s="265"/>
      <c r="D39" s="264"/>
    </row>
    <row r="40" spans="1:7" x14ac:dyDescent="0.3">
      <c r="A40" s="8" t="s">
        <v>70</v>
      </c>
      <c r="B40" s="13"/>
      <c r="C40" s="11"/>
      <c r="D40" s="13"/>
    </row>
    <row r="41" spans="1:7" x14ac:dyDescent="0.3">
      <c r="A41" s="3" t="s">
        <v>34</v>
      </c>
      <c r="B41" s="13">
        <v>10000</v>
      </c>
      <c r="C41" s="11"/>
      <c r="D41" s="13"/>
    </row>
    <row r="42" spans="1:7" x14ac:dyDescent="0.3">
      <c r="A42" s="3" t="s">
        <v>35</v>
      </c>
      <c r="B42" s="13">
        <f>(B22-(B5*B41))/B5</f>
        <v>12523.028947368421</v>
      </c>
      <c r="C42" s="11"/>
      <c r="D42" s="13"/>
    </row>
    <row r="43" spans="1:7" x14ac:dyDescent="0.3">
      <c r="A43" s="3" t="s">
        <v>36</v>
      </c>
      <c r="B43" s="11">
        <f>SUM(B41:B42)</f>
        <v>22523.028947368421</v>
      </c>
      <c r="C43" s="11"/>
    </row>
    <row r="44" spans="1:7" x14ac:dyDescent="0.3">
      <c r="A44" s="8"/>
      <c r="B44" s="13"/>
      <c r="C44" s="11"/>
    </row>
    <row r="45" spans="1:7" x14ac:dyDescent="0.3">
      <c r="A45" s="5" t="s">
        <v>360</v>
      </c>
      <c r="B45" s="10"/>
    </row>
    <row r="46" spans="1:7" ht="28" x14ac:dyDescent="0.3">
      <c r="A46" s="9" t="s">
        <v>71</v>
      </c>
      <c r="B46" s="11">
        <f>'Pilgrim Formula - 202324'!B22-'Pilgrim Formula - 2021'!B48</f>
        <v>1651082.7618028386</v>
      </c>
      <c r="D46" s="365" t="s">
        <v>332</v>
      </c>
    </row>
    <row r="47" spans="1:7" x14ac:dyDescent="0.3">
      <c r="B47" s="11"/>
      <c r="D47" s="365"/>
    </row>
    <row r="48" spans="1:7" ht="28" x14ac:dyDescent="0.3">
      <c r="A48" s="9" t="s">
        <v>356</v>
      </c>
      <c r="B48" s="11">
        <f>B22-'Pilgrim Formula - 2021'!B48</f>
        <v>1734724.5944394737</v>
      </c>
      <c r="D48" s="365" t="s">
        <v>484</v>
      </c>
    </row>
    <row r="49" spans="1:6" ht="28" x14ac:dyDescent="0.3">
      <c r="A49" s="8" t="s">
        <v>359</v>
      </c>
      <c r="B49" s="262">
        <f>(B48-B46)/B46</f>
        <v>5.065877651421026E-2</v>
      </c>
      <c r="D49" s="365" t="s">
        <v>361</v>
      </c>
    </row>
    <row r="50" spans="1:6" x14ac:dyDescent="0.3">
      <c r="A50" s="8"/>
      <c r="B50" s="262"/>
      <c r="D50" s="261"/>
    </row>
    <row r="51" spans="1:6" ht="14.5" thickBot="1" x14ac:dyDescent="0.35">
      <c r="A51" s="266"/>
      <c r="B51" s="265"/>
      <c r="C51" s="265"/>
      <c r="D51" s="265"/>
    </row>
    <row r="52" spans="1:6" x14ac:dyDescent="0.3">
      <c r="A52" s="27" t="s">
        <v>349</v>
      </c>
      <c r="B52" s="28" t="s">
        <v>49</v>
      </c>
      <c r="C52" s="11"/>
      <c r="D52" s="11"/>
    </row>
    <row r="53" spans="1:6" ht="14.5" x14ac:dyDescent="0.35">
      <c r="A53" s="29"/>
      <c r="B53" s="30"/>
    </row>
    <row r="54" spans="1:6" x14ac:dyDescent="0.3">
      <c r="A54" s="31" t="s">
        <v>350</v>
      </c>
      <c r="B54" s="32">
        <v>80</v>
      </c>
    </row>
    <row r="55" spans="1:6" x14ac:dyDescent="0.3">
      <c r="A55" s="31" t="s">
        <v>351</v>
      </c>
      <c r="B55" s="32">
        <v>80</v>
      </c>
      <c r="C55" s="13"/>
      <c r="D55" s="13"/>
    </row>
    <row r="56" spans="1:6" x14ac:dyDescent="0.3">
      <c r="A56" s="31"/>
      <c r="B56" s="32"/>
      <c r="C56" s="13"/>
      <c r="D56" s="13"/>
    </row>
    <row r="57" spans="1:6" x14ac:dyDescent="0.3">
      <c r="A57" s="31" t="s">
        <v>352</v>
      </c>
      <c r="B57" s="32">
        <v>0</v>
      </c>
      <c r="C57" s="11"/>
      <c r="D57" s="11"/>
    </row>
    <row r="58" spans="1:6" ht="14.5" thickBot="1" x14ac:dyDescent="0.35">
      <c r="A58" s="33" t="s">
        <v>353</v>
      </c>
      <c r="B58" s="34">
        <v>0</v>
      </c>
      <c r="C58" s="11"/>
      <c r="D58" s="11"/>
      <c r="F58" s="15"/>
    </row>
    <row r="59" spans="1:6" x14ac:dyDescent="0.3">
      <c r="A59" s="3"/>
      <c r="B59" s="11"/>
      <c r="C59" s="11"/>
      <c r="D59" s="11"/>
    </row>
    <row r="60" spans="1:6" x14ac:dyDescent="0.3">
      <c r="A60" s="1"/>
      <c r="B60" s="11"/>
      <c r="C60" s="11"/>
      <c r="D60" s="11"/>
    </row>
    <row r="61" spans="1:6" ht="14.25" customHeight="1" x14ac:dyDescent="0.3">
      <c r="A61" s="651" t="s">
        <v>486</v>
      </c>
      <c r="B61" s="651"/>
      <c r="C61" s="651"/>
      <c r="D61" s="11"/>
    </row>
    <row r="62" spans="1:6" ht="18" customHeight="1" x14ac:dyDescent="0.3">
      <c r="A62" s="651"/>
      <c r="B62" s="651"/>
      <c r="C62" s="651"/>
    </row>
    <row r="63" spans="1:6" ht="18" customHeight="1" x14ac:dyDescent="0.3">
      <c r="A63" s="651" t="s">
        <v>491</v>
      </c>
      <c r="B63" s="651"/>
      <c r="C63" s="651"/>
    </row>
    <row r="64" spans="1:6" ht="18" customHeight="1" x14ac:dyDescent="0.3">
      <c r="A64" s="653" t="s">
        <v>321</v>
      </c>
      <c r="B64" s="653"/>
      <c r="C64" s="653"/>
    </row>
    <row r="65" spans="1:4" x14ac:dyDescent="0.3">
      <c r="A65" s="652" t="s">
        <v>490</v>
      </c>
      <c r="B65" s="652"/>
      <c r="C65" s="652"/>
    </row>
    <row r="66" spans="1:4" ht="58.5" customHeight="1" x14ac:dyDescent="0.3">
      <c r="A66" s="652"/>
      <c r="B66" s="652"/>
      <c r="C66" s="652"/>
    </row>
    <row r="67" spans="1:4" ht="14.25" customHeight="1" x14ac:dyDescent="0.3">
      <c r="A67" s="651" t="s">
        <v>489</v>
      </c>
      <c r="B67" s="651"/>
      <c r="C67" s="651"/>
      <c r="D67" s="17"/>
    </row>
    <row r="68" spans="1:4" x14ac:dyDescent="0.3">
      <c r="A68" s="651"/>
      <c r="B68" s="651"/>
      <c r="C68" s="651"/>
    </row>
    <row r="69" spans="1:4" x14ac:dyDescent="0.3">
      <c r="A69" s="651"/>
      <c r="B69" s="651"/>
      <c r="C69" s="651"/>
    </row>
    <row r="70" spans="1:4" x14ac:dyDescent="0.3">
      <c r="A70" s="651"/>
      <c r="B70" s="651"/>
      <c r="C70" s="651"/>
    </row>
    <row r="71" spans="1:4" ht="47.5" customHeight="1" x14ac:dyDescent="0.3">
      <c r="A71" s="651"/>
      <c r="B71" s="651"/>
      <c r="C71" s="651"/>
    </row>
    <row r="72" spans="1:4" x14ac:dyDescent="0.3">
      <c r="A72" s="651" t="s">
        <v>488</v>
      </c>
      <c r="B72" s="651"/>
      <c r="C72" s="651"/>
    </row>
    <row r="73" spans="1:4" x14ac:dyDescent="0.3">
      <c r="A73" s="651"/>
      <c r="B73" s="651"/>
      <c r="C73" s="651"/>
    </row>
    <row r="74" spans="1:4" x14ac:dyDescent="0.3">
      <c r="A74" s="651"/>
      <c r="B74" s="651"/>
      <c r="C74" s="651"/>
    </row>
    <row r="75" spans="1:4" x14ac:dyDescent="0.3">
      <c r="A75" s="651"/>
      <c r="B75" s="651"/>
      <c r="C75" s="651"/>
    </row>
    <row r="76" spans="1:4" x14ac:dyDescent="0.3">
      <c r="A76" s="651" t="s">
        <v>487</v>
      </c>
      <c r="B76" s="651"/>
      <c r="C76" s="651"/>
    </row>
    <row r="77" spans="1:4" ht="14.25" customHeight="1" x14ac:dyDescent="0.3">
      <c r="A77" s="651"/>
      <c r="B77" s="651"/>
      <c r="C77" s="651"/>
    </row>
    <row r="78" spans="1:4" x14ac:dyDescent="0.3">
      <c r="A78" s="651"/>
      <c r="B78" s="651"/>
      <c r="C78" s="651"/>
    </row>
    <row r="82" spans="1:3" ht="14.25" customHeight="1" x14ac:dyDescent="0.3">
      <c r="A82" s="353"/>
      <c r="B82" s="353"/>
      <c r="C82" s="353"/>
    </row>
    <row r="83" spans="1:3" x14ac:dyDescent="0.3">
      <c r="A83" s="353"/>
      <c r="B83" s="353"/>
      <c r="C83" s="353"/>
    </row>
    <row r="84" spans="1:3" x14ac:dyDescent="0.3">
      <c r="A84" s="353"/>
      <c r="B84" s="353"/>
      <c r="C84" s="353"/>
    </row>
    <row r="85" spans="1:3" x14ac:dyDescent="0.3">
      <c r="A85" s="353"/>
      <c r="B85" s="353"/>
      <c r="C85" s="353"/>
    </row>
    <row r="86" spans="1:3" x14ac:dyDescent="0.3">
      <c r="A86" s="353"/>
      <c r="B86" s="353"/>
      <c r="C86" s="353"/>
    </row>
    <row r="87" spans="1:3" ht="5.15" customHeight="1" x14ac:dyDescent="0.3">
      <c r="A87" s="353"/>
      <c r="B87" s="353"/>
      <c r="C87" s="353"/>
    </row>
    <row r="88" spans="1:3" ht="28" customHeight="1" x14ac:dyDescent="0.3"/>
    <row r="89" spans="1:3" x14ac:dyDescent="0.3">
      <c r="A89" s="353"/>
      <c r="B89" s="353"/>
      <c r="C89" s="353"/>
    </row>
    <row r="90" spans="1:3" x14ac:dyDescent="0.3">
      <c r="A90" s="353"/>
      <c r="B90" s="353"/>
      <c r="C90" s="353"/>
    </row>
    <row r="91" spans="1:3" x14ac:dyDescent="0.3">
      <c r="A91" s="360"/>
      <c r="B91" s="353"/>
      <c r="C91" s="353"/>
    </row>
  </sheetData>
  <sheetProtection algorithmName="SHA-512" hashValue="/lkNEP0KoZ77Sx30EPO9WIKVdtPD9f00vw0O9kSjTKyrL6A2zK8+HzJes0RlMhHbNsCEvZr8kFKfxx7hfPNENw==" saltValue="c3xrk2ghq/VgAdsmhxaygA==" spinCount="100000" sheet="1" selectLockedCells="1" selectUnlockedCells="1"/>
  <mergeCells count="7">
    <mergeCell ref="A76:C78"/>
    <mergeCell ref="A61:C62"/>
    <mergeCell ref="A65:C66"/>
    <mergeCell ref="A64:C64"/>
    <mergeCell ref="A67:C71"/>
    <mergeCell ref="A72:C75"/>
    <mergeCell ref="A63:C63"/>
  </mergeCells>
  <conditionalFormatting sqref="B49:B50">
    <cfRule type="cellIs" dxfId="5" priority="1" operator="greaterThan">
      <formula>0</formula>
    </cfRule>
    <cfRule type="cellIs" dxfId="4" priority="2" operator="greaterThan">
      <formula>0</formula>
    </cfRule>
  </conditionalFormatting>
  <pageMargins left="0.70866141732283472" right="0.70866141732283472" top="0.74803149606299213" bottom="0.74803149606299213" header="0.31496062992125984" footer="0.31496062992125984"/>
  <pageSetup paperSize="9" scale="51" orientation="portrait" r:id="rId1"/>
  <headerFooter>
    <oddHeader>&amp;CLincolnshire County Council</oddHeader>
    <oddFooter>&amp;C2024/25 Pilgrim School Budget Share Calculation
Pilgrim Formula - 2023/24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G72"/>
  <sheetViews>
    <sheetView topLeftCell="A5" zoomScaleNormal="100" workbookViewId="0">
      <selection activeCell="L42" sqref="L42"/>
    </sheetView>
  </sheetViews>
  <sheetFormatPr defaultColWidth="8.7265625" defaultRowHeight="15.5" x14ac:dyDescent="0.35"/>
  <cols>
    <col min="1" max="1" width="9.453125" style="168" customWidth="1"/>
    <col min="2" max="2" width="4.81640625" style="168" customWidth="1"/>
    <col min="3" max="3" width="16.7265625" style="168" customWidth="1"/>
    <col min="4" max="4" width="8.26953125" style="168" customWidth="1"/>
    <col min="5" max="5" width="7.26953125" style="168" customWidth="1"/>
    <col min="6" max="6" width="10.453125" style="168" customWidth="1"/>
    <col min="7" max="7" width="3.1796875" style="168" customWidth="1"/>
    <col min="8" max="8" width="8.7265625" style="168" bestFit="1" customWidth="1"/>
    <col min="9" max="9" width="3.1796875" style="168" customWidth="1"/>
    <col min="10" max="10" width="9.81640625" style="168" bestFit="1" customWidth="1"/>
    <col min="11" max="11" width="3.1796875" style="168" customWidth="1"/>
    <col min="12" max="12" width="11.54296875" style="168" bestFit="1" customWidth="1"/>
    <col min="13" max="13" width="3.1796875" style="168" customWidth="1"/>
    <col min="14" max="14" width="10.54296875" style="168" customWidth="1"/>
    <col min="15" max="17" width="3.1796875" style="168" customWidth="1"/>
    <col min="18" max="18" width="8.453125" style="168" customWidth="1"/>
    <col min="19" max="19" width="3.1796875" style="168" customWidth="1"/>
    <col min="20" max="20" width="11.26953125" style="168" customWidth="1"/>
    <col min="21" max="21" width="3.1796875" style="168" customWidth="1"/>
    <col min="22" max="22" width="20.7265625" style="168" customWidth="1"/>
    <col min="23" max="25" width="9.81640625" style="168" customWidth="1"/>
    <col min="26" max="16384" width="8.7265625" style="168"/>
  </cols>
  <sheetData>
    <row r="1" spans="1:59" s="96" customFormat="1" ht="21.5" thickTop="1" x14ac:dyDescent="0.5">
      <c r="A1" s="89"/>
      <c r="B1" s="90" t="s">
        <v>175</v>
      </c>
      <c r="C1" s="91"/>
      <c r="D1" s="91"/>
      <c r="E1" s="91"/>
      <c r="F1" s="91"/>
      <c r="G1" s="92"/>
      <c r="H1" s="91"/>
      <c r="I1" s="91"/>
      <c r="J1" s="91"/>
      <c r="K1" s="91"/>
      <c r="L1" s="91"/>
      <c r="M1" s="91"/>
      <c r="N1" s="91"/>
      <c r="O1" s="91"/>
      <c r="P1" s="91"/>
      <c r="Q1" s="91"/>
      <c r="R1" s="91"/>
      <c r="S1" s="91"/>
      <c r="T1" s="91"/>
      <c r="U1" s="93"/>
      <c r="V1" s="89"/>
      <c r="W1" s="94"/>
      <c r="X1" s="89"/>
      <c r="Y1" s="89"/>
      <c r="Z1" s="89"/>
      <c r="AA1" s="89"/>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row>
    <row r="2" spans="1:59" s="96" customFormat="1" ht="21.5" thickBot="1" x14ac:dyDescent="0.55000000000000004">
      <c r="A2" s="97" t="s">
        <v>176</v>
      </c>
      <c r="B2" s="98" t="s">
        <v>177</v>
      </c>
      <c r="C2" s="99"/>
      <c r="D2" s="99"/>
      <c r="E2" s="99"/>
      <c r="F2" s="99"/>
      <c r="G2" s="100"/>
      <c r="H2" s="99"/>
      <c r="I2" s="99"/>
      <c r="J2" s="99"/>
      <c r="K2" s="99"/>
      <c r="L2" s="99"/>
      <c r="M2" s="99"/>
      <c r="N2" s="99"/>
      <c r="O2" s="99"/>
      <c r="P2" s="99"/>
      <c r="Q2" s="99"/>
      <c r="R2" s="99"/>
      <c r="S2" s="99"/>
      <c r="T2" s="99"/>
      <c r="U2" s="99"/>
      <c r="V2" s="101"/>
      <c r="W2" s="94"/>
      <c r="X2" s="89"/>
      <c r="Y2" s="89"/>
      <c r="Z2" s="89"/>
      <c r="AA2" s="89"/>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row>
    <row r="3" spans="1:59" s="96" customFormat="1" ht="21.75" customHeight="1" x14ac:dyDescent="0.5">
      <c r="A3" s="97" t="s">
        <v>178</v>
      </c>
      <c r="B3" s="102" t="s">
        <v>179</v>
      </c>
      <c r="C3" s="103"/>
      <c r="D3" s="103"/>
      <c r="E3" s="103"/>
      <c r="F3" s="103"/>
      <c r="G3" s="104"/>
      <c r="H3" s="103"/>
      <c r="I3" s="103"/>
      <c r="J3" s="103"/>
      <c r="K3" s="103"/>
      <c r="L3" s="103"/>
      <c r="M3" s="103"/>
      <c r="N3" s="103"/>
      <c r="O3" s="103"/>
      <c r="P3" s="103"/>
      <c r="Q3" s="103"/>
      <c r="R3" s="103"/>
      <c r="S3" s="103"/>
      <c r="T3" s="103"/>
      <c r="U3" s="105"/>
      <c r="V3" s="89"/>
      <c r="W3" s="94"/>
      <c r="X3" s="89"/>
      <c r="Y3" s="89"/>
      <c r="Z3" s="89"/>
      <c r="AA3" s="89"/>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row>
    <row r="4" spans="1:59" s="96" customFormat="1" ht="21.75" customHeight="1" x14ac:dyDescent="0.5">
      <c r="A4" s="97"/>
      <c r="B4" s="106"/>
      <c r="C4" s="107"/>
      <c r="D4" s="107"/>
      <c r="E4" s="107"/>
      <c r="F4" s="107"/>
      <c r="G4" s="108"/>
      <c r="H4" s="107"/>
      <c r="I4" s="107"/>
      <c r="J4" s="107"/>
      <c r="K4" s="107"/>
      <c r="L4" s="107"/>
      <c r="M4" s="107"/>
      <c r="N4" s="107"/>
      <c r="O4" s="107"/>
      <c r="P4" s="107"/>
      <c r="Q4" s="107"/>
      <c r="R4" s="107"/>
      <c r="S4" s="107"/>
      <c r="T4" s="107"/>
      <c r="U4" s="109"/>
      <c r="V4" s="89"/>
      <c r="W4" s="94"/>
      <c r="X4" s="89"/>
      <c r="Y4" s="89"/>
      <c r="Z4" s="89"/>
      <c r="AA4" s="89"/>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row>
    <row r="5" spans="1:59" s="96" customFormat="1" ht="21.75" customHeight="1" x14ac:dyDescent="0.5">
      <c r="A5" s="97"/>
      <c r="B5" s="110" t="s">
        <v>180</v>
      </c>
      <c r="C5" s="107"/>
      <c r="D5" s="107"/>
      <c r="E5" s="107"/>
      <c r="F5" s="107"/>
      <c r="G5" s="108"/>
      <c r="H5" s="107"/>
      <c r="I5" s="107"/>
      <c r="J5" s="107"/>
      <c r="K5" s="107"/>
      <c r="L5" s="107"/>
      <c r="M5" s="107"/>
      <c r="N5" s="107"/>
      <c r="O5" s="107"/>
      <c r="P5" s="107"/>
      <c r="Q5" s="107"/>
      <c r="R5" s="107"/>
      <c r="S5" s="107"/>
      <c r="T5" s="107"/>
      <c r="U5" s="109"/>
      <c r="V5" s="89" t="s">
        <v>181</v>
      </c>
      <c r="W5" s="94"/>
      <c r="X5" s="89"/>
      <c r="Y5" s="89"/>
      <c r="Z5" s="89"/>
      <c r="AA5" s="89"/>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row>
    <row r="6" spans="1:59" s="96" customFormat="1" ht="21.75" customHeight="1" x14ac:dyDescent="0.5">
      <c r="A6" s="97"/>
      <c r="B6" s="110" t="s">
        <v>182</v>
      </c>
      <c r="C6" s="111"/>
      <c r="D6" s="111"/>
      <c r="E6" s="111"/>
      <c r="F6" s="111"/>
      <c r="G6" s="111"/>
      <c r="H6" s="111"/>
      <c r="I6" s="111"/>
      <c r="J6" s="111"/>
      <c r="K6" s="111"/>
      <c r="L6" s="111"/>
      <c r="M6" s="111"/>
      <c r="N6" s="111"/>
      <c r="O6" s="111"/>
      <c r="P6" s="111"/>
      <c r="Q6" s="111"/>
      <c r="R6" s="111"/>
      <c r="S6" s="111"/>
      <c r="T6" s="111"/>
      <c r="U6" s="112"/>
      <c r="V6" s="89"/>
      <c r="W6" s="89"/>
      <c r="X6" s="89"/>
      <c r="Y6" s="89"/>
      <c r="Z6" s="89"/>
      <c r="AA6" s="89"/>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95"/>
    </row>
    <row r="7" spans="1:59" s="96" customFormat="1" ht="21.75" customHeight="1" x14ac:dyDescent="0.5">
      <c r="A7" s="97"/>
      <c r="B7" s="110" t="s">
        <v>183</v>
      </c>
      <c r="C7" s="111"/>
      <c r="D7" s="111"/>
      <c r="E7" s="111"/>
      <c r="F7" s="111"/>
      <c r="G7" s="111"/>
      <c r="H7" s="111"/>
      <c r="I7" s="111"/>
      <c r="J7" s="111"/>
      <c r="K7" s="111"/>
      <c r="L7" s="111"/>
      <c r="M7" s="111"/>
      <c r="N7" s="111"/>
      <c r="O7" s="111"/>
      <c r="P7" s="111"/>
      <c r="Q7" s="111"/>
      <c r="R7" s="111"/>
      <c r="S7" s="111"/>
      <c r="T7" s="111"/>
      <c r="U7" s="112"/>
      <c r="V7" s="89"/>
      <c r="W7" s="113"/>
      <c r="X7" s="113"/>
      <c r="Y7" s="113"/>
      <c r="Z7" s="89"/>
      <c r="AA7" s="89"/>
      <c r="AB7" s="95"/>
      <c r="AC7" s="95"/>
      <c r="AD7" s="95"/>
      <c r="AE7" s="95"/>
      <c r="AF7" s="95"/>
      <c r="AG7" s="95"/>
      <c r="AH7" s="95"/>
      <c r="AI7" s="95"/>
      <c r="AJ7" s="95"/>
      <c r="AK7" s="95"/>
      <c r="AL7" s="95"/>
      <c r="AM7" s="95"/>
      <c r="AN7" s="95"/>
      <c r="AO7" s="95"/>
      <c r="AP7" s="95"/>
      <c r="AQ7" s="95"/>
      <c r="AR7" s="95"/>
      <c r="AS7" s="95"/>
      <c r="AT7" s="95"/>
      <c r="AU7" s="95"/>
      <c r="AV7" s="95"/>
      <c r="AW7" s="95"/>
      <c r="AX7" s="95"/>
      <c r="AY7" s="95"/>
      <c r="AZ7" s="95"/>
      <c r="BA7" s="95"/>
      <c r="BB7" s="95"/>
      <c r="BC7" s="95"/>
      <c r="BD7" s="95"/>
      <c r="BE7" s="95"/>
      <c r="BF7" s="95"/>
      <c r="BG7" s="95"/>
    </row>
    <row r="8" spans="1:59" s="96" customFormat="1" ht="21.75" customHeight="1" thickBot="1" x14ac:dyDescent="0.55000000000000004">
      <c r="A8" s="97"/>
      <c r="B8" s="114" t="s">
        <v>184</v>
      </c>
      <c r="C8" s="115"/>
      <c r="D8" s="115"/>
      <c r="E8" s="115"/>
      <c r="F8" s="115"/>
      <c r="G8" s="115"/>
      <c r="H8" s="115"/>
      <c r="I8" s="115"/>
      <c r="J8" s="115"/>
      <c r="K8" s="115"/>
      <c r="L8" s="115"/>
      <c r="M8" s="115"/>
      <c r="N8" s="115"/>
      <c r="O8" s="115"/>
      <c r="P8" s="115"/>
      <c r="Q8" s="115"/>
      <c r="R8" s="115"/>
      <c r="S8" s="115"/>
      <c r="T8" s="115"/>
      <c r="U8" s="116"/>
      <c r="V8" s="89"/>
      <c r="W8" s="113"/>
      <c r="X8" s="113"/>
      <c r="Y8" s="113"/>
      <c r="Z8" s="89"/>
      <c r="AA8" s="89"/>
      <c r="AB8" s="95"/>
      <c r="AC8" s="95"/>
      <c r="AD8" s="95"/>
      <c r="AE8" s="95"/>
      <c r="AF8" s="95"/>
      <c r="AG8" s="95"/>
      <c r="AH8" s="95"/>
      <c r="AI8" s="95"/>
      <c r="AJ8" s="95"/>
      <c r="AK8" s="95"/>
      <c r="AL8" s="95"/>
      <c r="AM8" s="95"/>
      <c r="AN8" s="95"/>
      <c r="AO8" s="95"/>
      <c r="AP8" s="95"/>
      <c r="AQ8" s="95"/>
      <c r="AR8" s="95"/>
      <c r="AS8" s="95"/>
      <c r="AT8" s="95"/>
      <c r="AU8" s="95"/>
      <c r="AV8" s="95"/>
      <c r="AW8" s="95"/>
      <c r="AX8" s="95"/>
      <c r="AY8" s="95"/>
      <c r="AZ8" s="95"/>
      <c r="BA8" s="95"/>
      <c r="BB8" s="95"/>
      <c r="BC8" s="95"/>
      <c r="BD8" s="95"/>
      <c r="BE8" s="95"/>
      <c r="BF8" s="95"/>
      <c r="BG8" s="95"/>
    </row>
    <row r="9" spans="1:59" s="96" customFormat="1" ht="21.75" customHeight="1" x14ac:dyDescent="0.5">
      <c r="A9" s="97" t="s">
        <v>185</v>
      </c>
      <c r="B9" s="117"/>
      <c r="C9" s="683" t="s">
        <v>186</v>
      </c>
      <c r="D9" s="683"/>
      <c r="E9" s="118"/>
      <c r="F9" s="119" t="s">
        <v>187</v>
      </c>
      <c r="G9" s="118"/>
      <c r="H9" s="118"/>
      <c r="I9" s="118"/>
      <c r="J9" s="118"/>
      <c r="K9" s="118"/>
      <c r="L9" s="118"/>
      <c r="M9" s="118"/>
      <c r="N9" s="118"/>
      <c r="O9" s="120" t="s">
        <v>188</v>
      </c>
      <c r="P9" s="121"/>
      <c r="Q9" s="121"/>
      <c r="R9" s="122"/>
      <c r="S9" s="122"/>
      <c r="T9" s="122"/>
      <c r="U9" s="123"/>
      <c r="V9" s="97" t="s">
        <v>189</v>
      </c>
      <c r="W9" s="124" t="s">
        <v>190</v>
      </c>
      <c r="X9" s="125">
        <v>1</v>
      </c>
      <c r="Y9" s="126">
        <v>2</v>
      </c>
      <c r="Z9" s="89"/>
      <c r="AA9" s="89"/>
      <c r="AB9" s="95"/>
      <c r="AC9" s="95"/>
      <c r="AD9" s="95"/>
      <c r="AE9" s="95"/>
      <c r="AF9" s="95"/>
      <c r="AG9" s="95"/>
      <c r="AH9" s="95"/>
      <c r="AI9" s="95"/>
      <c r="AJ9" s="95"/>
      <c r="AK9" s="95"/>
      <c r="AL9" s="95"/>
      <c r="AM9" s="95"/>
      <c r="AN9" s="95"/>
      <c r="AO9" s="95"/>
      <c r="AP9" s="95"/>
      <c r="AQ9" s="95"/>
      <c r="AR9" s="95"/>
      <c r="AS9" s="95"/>
      <c r="AT9" s="95"/>
      <c r="AU9" s="95"/>
      <c r="AV9" s="95"/>
      <c r="AW9" s="95"/>
      <c r="AX9" s="95"/>
      <c r="AY9" s="95"/>
      <c r="AZ9" s="95"/>
      <c r="BA9" s="95"/>
      <c r="BB9" s="95"/>
      <c r="BC9" s="95"/>
      <c r="BD9" s="95"/>
      <c r="BE9" s="95"/>
      <c r="BF9" s="95"/>
      <c r="BG9" s="95"/>
    </row>
    <row r="10" spans="1:59" s="134" customFormat="1" x14ac:dyDescent="0.45">
      <c r="A10" s="127"/>
      <c r="B10" s="128"/>
      <c r="C10" s="129">
        <f>$W$10</f>
        <v>0</v>
      </c>
      <c r="D10" s="129">
        <f>W12</f>
        <v>8840</v>
      </c>
      <c r="E10" s="129"/>
      <c r="F10" s="130" t="s">
        <v>191</v>
      </c>
      <c r="G10" s="129"/>
      <c r="H10" s="129"/>
      <c r="I10" s="129"/>
      <c r="J10" s="129"/>
      <c r="K10" s="129"/>
      <c r="L10" s="129"/>
      <c r="M10" s="129"/>
      <c r="N10" s="129"/>
      <c r="O10" s="129"/>
      <c r="P10" s="129"/>
      <c r="Q10" s="129"/>
      <c r="R10" s="129"/>
      <c r="S10" s="129"/>
      <c r="T10" s="129"/>
      <c r="U10" s="131"/>
      <c r="V10" s="132"/>
      <c r="W10" s="128">
        <v>0</v>
      </c>
      <c r="X10" s="129">
        <v>0</v>
      </c>
      <c r="Y10" s="131">
        <v>0</v>
      </c>
      <c r="Z10" s="132"/>
      <c r="AA10" s="132"/>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row>
    <row r="11" spans="1:59" s="134" customFormat="1" x14ac:dyDescent="0.45">
      <c r="A11" s="127"/>
      <c r="B11" s="128"/>
      <c r="C11" s="129">
        <f>W12</f>
        <v>8840</v>
      </c>
      <c r="D11" s="129" t="s">
        <v>192</v>
      </c>
      <c r="E11" s="129"/>
      <c r="F11" s="130" t="s">
        <v>193</v>
      </c>
      <c r="G11" s="129"/>
      <c r="H11" s="135">
        <f>$Y$12*100</f>
        <v>13.8</v>
      </c>
      <c r="I11" s="135" t="s">
        <v>194</v>
      </c>
      <c r="J11" s="129"/>
      <c r="K11" s="129"/>
      <c r="L11" s="135"/>
      <c r="M11" s="136"/>
      <c r="N11" s="129"/>
      <c r="O11" s="129"/>
      <c r="P11" s="129"/>
      <c r="Q11" s="129"/>
      <c r="R11" s="137"/>
      <c r="S11" s="129"/>
      <c r="T11" s="138"/>
      <c r="U11" s="139"/>
      <c r="V11" s="140" t="s">
        <v>195</v>
      </c>
      <c r="W11" s="128">
        <v>6240</v>
      </c>
      <c r="X11" s="141">
        <v>0</v>
      </c>
      <c r="Y11" s="142"/>
      <c r="Z11" s="132"/>
      <c r="AA11" s="132"/>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row>
    <row r="12" spans="1:59" s="134" customFormat="1" ht="16" thickBot="1" x14ac:dyDescent="0.5">
      <c r="A12" s="127"/>
      <c r="B12" s="143"/>
      <c r="C12" s="144"/>
      <c r="D12" s="144"/>
      <c r="E12" s="144"/>
      <c r="F12" s="144"/>
      <c r="G12" s="145"/>
      <c r="H12" s="146"/>
      <c r="I12" s="145"/>
      <c r="J12" s="144"/>
      <c r="K12" s="147"/>
      <c r="L12" s="148"/>
      <c r="M12" s="147"/>
      <c r="N12" s="144"/>
      <c r="O12" s="144"/>
      <c r="P12" s="149"/>
      <c r="Q12" s="144"/>
      <c r="R12" s="150"/>
      <c r="S12" s="144"/>
      <c r="T12" s="144"/>
      <c r="U12" s="151"/>
      <c r="V12" s="140" t="s">
        <v>196</v>
      </c>
      <c r="W12" s="128">
        <v>8840</v>
      </c>
      <c r="X12" s="141">
        <v>0</v>
      </c>
      <c r="Y12" s="142">
        <v>0.13800000000000001</v>
      </c>
      <c r="Z12" s="132"/>
      <c r="AA12" s="132"/>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row>
    <row r="13" spans="1:59" s="134" customFormat="1" ht="17" thickBot="1" x14ac:dyDescent="0.5">
      <c r="A13" s="97"/>
      <c r="B13" s="152"/>
      <c r="C13" s="153"/>
      <c r="D13" s="153"/>
      <c r="E13" s="154"/>
      <c r="F13" s="153"/>
      <c r="G13" s="154"/>
      <c r="H13" s="153"/>
      <c r="I13" s="154"/>
      <c r="J13" s="153"/>
      <c r="K13" s="154"/>
      <c r="L13" s="153"/>
      <c r="M13" s="154"/>
      <c r="N13" s="154"/>
      <c r="O13" s="154"/>
      <c r="P13" s="154"/>
      <c r="Q13" s="154"/>
      <c r="R13" s="154"/>
      <c r="S13" s="154"/>
      <c r="T13" s="154"/>
      <c r="U13" s="154"/>
      <c r="V13" s="140" t="s">
        <v>197</v>
      </c>
      <c r="W13" s="128">
        <v>50270</v>
      </c>
      <c r="X13" s="141">
        <v>0</v>
      </c>
      <c r="Y13" s="131"/>
      <c r="Z13" s="132"/>
      <c r="AA13" s="132"/>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row>
    <row r="14" spans="1:59" s="134" customFormat="1" ht="17.5" thickTop="1" thickBot="1" x14ac:dyDescent="0.5">
      <c r="A14" s="155"/>
      <c r="B14" s="156"/>
      <c r="C14" s="156"/>
      <c r="D14" s="156"/>
      <c r="E14" s="156"/>
      <c r="F14" s="157"/>
      <c r="G14" s="156"/>
      <c r="H14" s="156"/>
      <c r="I14" s="156"/>
      <c r="J14" s="156"/>
      <c r="K14" s="156"/>
      <c r="L14" s="156"/>
      <c r="M14" s="156"/>
      <c r="N14" s="156"/>
      <c r="O14" s="156"/>
      <c r="P14" s="156"/>
      <c r="Q14" s="156"/>
      <c r="R14" s="156"/>
      <c r="S14" s="156"/>
      <c r="T14" s="156"/>
      <c r="U14" s="156"/>
      <c r="V14" s="132"/>
      <c r="W14" s="128"/>
      <c r="X14" s="141"/>
      <c r="Y14" s="142"/>
      <c r="Z14" s="132"/>
      <c r="AA14" s="132"/>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row>
    <row r="15" spans="1:59" s="134" customFormat="1" ht="18.75" customHeight="1" thickTop="1" thickBot="1" x14ac:dyDescent="0.5">
      <c r="A15" s="97" t="s">
        <v>198</v>
      </c>
      <c r="B15" s="684" t="s">
        <v>199</v>
      </c>
      <c r="C15" s="685"/>
      <c r="D15" s="685"/>
      <c r="E15" s="685"/>
      <c r="F15" s="685"/>
      <c r="G15" s="685"/>
      <c r="H15" s="685"/>
      <c r="I15" s="685"/>
      <c r="J15" s="685"/>
      <c r="K15" s="685"/>
      <c r="L15" s="685"/>
      <c r="M15" s="686"/>
      <c r="N15" s="687" t="s">
        <v>200</v>
      </c>
      <c r="O15" s="688"/>
      <c r="P15" s="688"/>
      <c r="Q15" s="688"/>
      <c r="R15" s="688"/>
      <c r="S15" s="688"/>
      <c r="T15" s="688"/>
      <c r="U15" s="688"/>
      <c r="V15" s="158"/>
      <c r="W15" s="159" t="s">
        <v>201</v>
      </c>
      <c r="X15" s="160">
        <v>0.25900000000000001</v>
      </c>
      <c r="Y15" s="151"/>
      <c r="Z15" s="132"/>
      <c r="AA15" s="132"/>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row>
    <row r="16" spans="1:59" x14ac:dyDescent="0.35">
      <c r="A16" s="89"/>
      <c r="B16" s="161"/>
      <c r="C16" s="162" t="s">
        <v>202</v>
      </c>
      <c r="D16" s="162" t="s">
        <v>203</v>
      </c>
      <c r="E16" s="162"/>
      <c r="F16" s="163" t="s">
        <v>204</v>
      </c>
      <c r="G16" s="162"/>
      <c r="H16" s="163" t="s">
        <v>205</v>
      </c>
      <c r="I16" s="162"/>
      <c r="J16" s="163" t="s">
        <v>201</v>
      </c>
      <c r="K16" s="162"/>
      <c r="L16" s="163" t="s">
        <v>206</v>
      </c>
      <c r="M16" s="164"/>
      <c r="N16" s="165" t="s">
        <v>204</v>
      </c>
      <c r="O16" s="162"/>
      <c r="P16" s="162"/>
      <c r="Q16" s="162"/>
      <c r="R16" s="163" t="s">
        <v>205</v>
      </c>
      <c r="S16" s="162"/>
      <c r="T16" s="166" t="s">
        <v>206</v>
      </c>
      <c r="U16" s="167"/>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row>
    <row r="17" spans="1:59" ht="16" customHeight="1" thickBot="1" x14ac:dyDescent="0.4">
      <c r="A17" s="89"/>
      <c r="B17" s="169"/>
      <c r="C17" s="170"/>
      <c r="D17" s="170"/>
      <c r="E17" s="170"/>
      <c r="F17" s="170"/>
      <c r="G17" s="170"/>
      <c r="H17" s="170"/>
      <c r="I17" s="170"/>
      <c r="J17" s="170"/>
      <c r="K17" s="170"/>
      <c r="L17" s="170"/>
      <c r="M17" s="170"/>
      <c r="N17" s="171"/>
      <c r="O17" s="170"/>
      <c r="P17" s="170"/>
      <c r="Q17" s="170"/>
      <c r="R17" s="170"/>
      <c r="S17" s="170"/>
      <c r="T17" s="170"/>
      <c r="U17" s="172"/>
      <c r="V17" s="89"/>
      <c r="W17" s="89"/>
      <c r="X17" s="173"/>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row>
    <row r="18" spans="1:59" ht="16" customHeight="1" x14ac:dyDescent="0.35">
      <c r="A18" s="89"/>
      <c r="B18" s="174"/>
      <c r="C18" s="175" t="s">
        <v>207</v>
      </c>
      <c r="D18" s="176"/>
      <c r="E18" s="177"/>
      <c r="F18" s="178"/>
      <c r="G18" s="178"/>
      <c r="H18" s="178"/>
      <c r="I18" s="178"/>
      <c r="J18" s="178"/>
      <c r="K18" s="178"/>
      <c r="L18" s="178"/>
      <c r="M18" s="178"/>
      <c r="N18" s="179"/>
      <c r="O18" s="178"/>
      <c r="P18" s="178"/>
      <c r="Q18" s="178"/>
      <c r="R18" s="178"/>
      <c r="S18" s="178"/>
      <c r="T18" s="178"/>
      <c r="U18" s="180"/>
      <c r="V18" s="89"/>
      <c r="W18" s="89"/>
      <c r="X18" s="173"/>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row>
    <row r="19" spans="1:59" ht="16" customHeight="1" x14ac:dyDescent="0.35">
      <c r="A19" s="89"/>
      <c r="B19" s="174"/>
      <c r="C19" s="181" t="s">
        <v>208</v>
      </c>
      <c r="D19" s="176"/>
      <c r="E19" s="177"/>
      <c r="F19" s="178"/>
      <c r="G19" s="178"/>
      <c r="H19" s="178"/>
      <c r="I19" s="178"/>
      <c r="J19" s="178"/>
      <c r="K19" s="178"/>
      <c r="L19" s="178"/>
      <c r="M19" s="178"/>
      <c r="N19" s="179"/>
      <c r="O19" s="178"/>
      <c r="P19" s="178"/>
      <c r="Q19" s="178"/>
      <c r="R19" s="178"/>
      <c r="S19" s="178"/>
      <c r="T19" s="178"/>
      <c r="U19" s="180"/>
      <c r="V19" s="89"/>
      <c r="W19" s="182" t="s">
        <v>209</v>
      </c>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row>
    <row r="20" spans="1:59" ht="16" customHeight="1" x14ac:dyDescent="0.35">
      <c r="A20" s="89"/>
      <c r="B20" s="183"/>
      <c r="C20" s="181" t="s">
        <v>210</v>
      </c>
      <c r="D20" s="181">
        <v>6</v>
      </c>
      <c r="E20" s="177"/>
      <c r="F20" s="178">
        <v>16018.951965065502</v>
      </c>
      <c r="G20" s="178"/>
      <c r="H20" s="178">
        <f t="shared" ref="H20:H39" si="0">IF($F20&gt;$W$12,($F20-$W$12)*$Y$12,"ERROR")</f>
        <v>990.6953711790394</v>
      </c>
      <c r="I20" s="178"/>
      <c r="J20" s="178">
        <f t="shared" ref="J20:J39" si="1">$F20*$X$15</f>
        <v>4148.9085589519655</v>
      </c>
      <c r="K20" s="178"/>
      <c r="L20" s="178">
        <f t="shared" ref="L20:L39" si="2">F20+ROUND(H20,0)+ROUND(J20,0)</f>
        <v>21158.951965065502</v>
      </c>
      <c r="M20" s="178"/>
      <c r="N20" s="179">
        <f t="shared" ref="N20:N39" si="3">F20</f>
        <v>16018.951965065502</v>
      </c>
      <c r="O20" s="178"/>
      <c r="P20" s="178"/>
      <c r="Q20" s="178"/>
      <c r="R20" s="178">
        <f t="shared" ref="R20:R39" si="4">IF($N20&gt;$W$12,($N20-$W$12)*$Y$12,"ERROR")</f>
        <v>990.6953711790394</v>
      </c>
      <c r="S20" s="178"/>
      <c r="T20" s="178">
        <f t="shared" ref="T20:T39" si="5">SUM(N20:R20)</f>
        <v>17009.647336244543</v>
      </c>
      <c r="U20" s="180"/>
      <c r="V20" s="184"/>
      <c r="W20" s="182" t="s">
        <v>211</v>
      </c>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row>
    <row r="21" spans="1:59" ht="16" customHeight="1" x14ac:dyDescent="0.35">
      <c r="A21" s="89"/>
      <c r="B21" s="183"/>
      <c r="C21" s="181" t="s">
        <v>207</v>
      </c>
      <c r="D21" s="181">
        <v>7</v>
      </c>
      <c r="E21" s="177"/>
      <c r="F21" s="178">
        <v>16328.908296943231</v>
      </c>
      <c r="G21" s="178"/>
      <c r="H21" s="178">
        <f t="shared" si="0"/>
        <v>1033.469344978166</v>
      </c>
      <c r="I21" s="178"/>
      <c r="J21" s="178">
        <f t="shared" si="1"/>
        <v>4229.1872489082971</v>
      </c>
      <c r="K21" s="178"/>
      <c r="L21" s="178">
        <f t="shared" si="2"/>
        <v>21590.908296943231</v>
      </c>
      <c r="M21" s="178"/>
      <c r="N21" s="179">
        <f t="shared" si="3"/>
        <v>16328.908296943231</v>
      </c>
      <c r="O21" s="178"/>
      <c r="P21" s="178"/>
      <c r="Q21" s="178"/>
      <c r="R21" s="178">
        <f t="shared" si="4"/>
        <v>1033.469344978166</v>
      </c>
      <c r="S21" s="178"/>
      <c r="T21" s="178">
        <f t="shared" si="5"/>
        <v>17362.377641921397</v>
      </c>
      <c r="U21" s="180"/>
      <c r="V21" s="184"/>
      <c r="W21" s="182"/>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row>
    <row r="22" spans="1:59" ht="16" customHeight="1" x14ac:dyDescent="0.35">
      <c r="A22" s="89"/>
      <c r="B22" s="183"/>
      <c r="C22" s="181" t="s">
        <v>207</v>
      </c>
      <c r="D22" s="181">
        <v>8</v>
      </c>
      <c r="E22" s="177"/>
      <c r="F22" s="178">
        <v>16675.48034934498</v>
      </c>
      <c r="G22" s="178"/>
      <c r="H22" s="178">
        <f t="shared" si="0"/>
        <v>1081.2962882096074</v>
      </c>
      <c r="I22" s="178"/>
      <c r="J22" s="178">
        <f t="shared" si="1"/>
        <v>4318.9494104803498</v>
      </c>
      <c r="K22" s="178"/>
      <c r="L22" s="178">
        <f t="shared" si="2"/>
        <v>22075.48034934498</v>
      </c>
      <c r="M22" s="178"/>
      <c r="N22" s="179">
        <f t="shared" si="3"/>
        <v>16675.48034934498</v>
      </c>
      <c r="O22" s="178"/>
      <c r="P22" s="178"/>
      <c r="Q22" s="178"/>
      <c r="R22" s="178">
        <f t="shared" si="4"/>
        <v>1081.2962882096074</v>
      </c>
      <c r="S22" s="178"/>
      <c r="T22" s="178">
        <f t="shared" si="5"/>
        <v>17756.776637554587</v>
      </c>
      <c r="U22" s="180"/>
      <c r="V22" s="184"/>
      <c r="W22" s="182" t="s">
        <v>212</v>
      </c>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row>
    <row r="23" spans="1:59" ht="16" customHeight="1" x14ac:dyDescent="0.35">
      <c r="A23" s="89"/>
      <c r="B23" s="183"/>
      <c r="C23" s="185" t="s">
        <v>207</v>
      </c>
      <c r="D23" s="185">
        <v>9</v>
      </c>
      <c r="E23" s="186"/>
      <c r="F23" s="187">
        <v>16986.288209606988</v>
      </c>
      <c r="G23" s="187"/>
      <c r="H23" s="187">
        <f t="shared" si="0"/>
        <v>1124.1877729257644</v>
      </c>
      <c r="I23" s="187"/>
      <c r="J23" s="187">
        <f t="shared" si="1"/>
        <v>4399.4486462882096</v>
      </c>
      <c r="K23" s="187"/>
      <c r="L23" s="187">
        <f t="shared" si="2"/>
        <v>22509.288209606988</v>
      </c>
      <c r="M23" s="187"/>
      <c r="N23" s="188">
        <f t="shared" si="3"/>
        <v>16986.288209606988</v>
      </c>
      <c r="O23" s="187"/>
      <c r="P23" s="187"/>
      <c r="Q23" s="187"/>
      <c r="R23" s="187">
        <f t="shared" si="4"/>
        <v>1124.1877729257644</v>
      </c>
      <c r="S23" s="187"/>
      <c r="T23" s="187">
        <f t="shared" si="5"/>
        <v>18110.475982532753</v>
      </c>
      <c r="U23" s="180"/>
      <c r="V23" s="89"/>
      <c r="W23" s="182" t="s">
        <v>213</v>
      </c>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row>
    <row r="24" spans="1:59" ht="16" customHeight="1" x14ac:dyDescent="0.35">
      <c r="A24" s="89"/>
      <c r="B24" s="183"/>
      <c r="C24" s="181" t="s">
        <v>214</v>
      </c>
      <c r="D24" s="181">
        <v>12</v>
      </c>
      <c r="E24" s="177"/>
      <c r="F24" s="178">
        <v>18012.379912663757</v>
      </c>
      <c r="G24" s="178"/>
      <c r="H24" s="178">
        <f t="shared" si="0"/>
        <v>1265.7884279475986</v>
      </c>
      <c r="I24" s="178"/>
      <c r="J24" s="178">
        <f t="shared" si="1"/>
        <v>4665.2063973799131</v>
      </c>
      <c r="K24" s="178"/>
      <c r="L24" s="178">
        <f t="shared" si="2"/>
        <v>23943.379912663757</v>
      </c>
      <c r="M24" s="178"/>
      <c r="N24" s="179">
        <f t="shared" si="3"/>
        <v>18012.379912663757</v>
      </c>
      <c r="O24" s="178"/>
      <c r="P24" s="178"/>
      <c r="Q24" s="178"/>
      <c r="R24" s="178">
        <f t="shared" si="4"/>
        <v>1265.7884279475986</v>
      </c>
      <c r="S24" s="178"/>
      <c r="T24" s="178">
        <f t="shared" si="5"/>
        <v>19278.168340611355</v>
      </c>
      <c r="U24" s="180"/>
      <c r="V24" s="184"/>
      <c r="W24" s="182"/>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row>
    <row r="25" spans="1:59" ht="16" customHeight="1" x14ac:dyDescent="0.35">
      <c r="A25" s="89"/>
      <c r="B25" s="183"/>
      <c r="C25" s="181" t="s">
        <v>215</v>
      </c>
      <c r="D25" s="181">
        <v>13</v>
      </c>
      <c r="E25" s="177"/>
      <c r="F25" s="178">
        <v>18717.445414847163</v>
      </c>
      <c r="G25" s="178"/>
      <c r="H25" s="178">
        <f t="shared" si="0"/>
        <v>1363.0874672489085</v>
      </c>
      <c r="I25" s="178"/>
      <c r="J25" s="178">
        <f t="shared" si="1"/>
        <v>4847.818362445415</v>
      </c>
      <c r="K25" s="178"/>
      <c r="L25" s="178">
        <f t="shared" si="2"/>
        <v>24928.445414847163</v>
      </c>
      <c r="M25" s="178"/>
      <c r="N25" s="179">
        <f t="shared" si="3"/>
        <v>18717.445414847163</v>
      </c>
      <c r="O25" s="178"/>
      <c r="P25" s="178"/>
      <c r="Q25" s="178"/>
      <c r="R25" s="178">
        <f t="shared" si="4"/>
        <v>1363.0874672489085</v>
      </c>
      <c r="S25" s="178"/>
      <c r="T25" s="178">
        <f t="shared" si="5"/>
        <v>20080.532882096071</v>
      </c>
      <c r="U25" s="180"/>
      <c r="V25" s="184"/>
      <c r="W25" s="182" t="s">
        <v>216</v>
      </c>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c r="BE25" s="89"/>
      <c r="BF25" s="89"/>
      <c r="BG25" s="89"/>
    </row>
    <row r="26" spans="1:59" ht="16" customHeight="1" x14ac:dyDescent="0.35">
      <c r="A26" s="89"/>
      <c r="B26" s="183"/>
      <c r="C26" s="181" t="s">
        <v>207</v>
      </c>
      <c r="D26" s="181">
        <v>14</v>
      </c>
      <c r="E26" s="177"/>
      <c r="F26" s="178">
        <v>19489.781659388645</v>
      </c>
      <c r="G26" s="178"/>
      <c r="H26" s="178">
        <f t="shared" si="0"/>
        <v>1469.6698689956331</v>
      </c>
      <c r="I26" s="178"/>
      <c r="J26" s="178">
        <f t="shared" si="1"/>
        <v>5047.853449781659</v>
      </c>
      <c r="K26" s="178"/>
      <c r="L26" s="178">
        <f t="shared" si="2"/>
        <v>26007.781659388645</v>
      </c>
      <c r="M26" s="189"/>
      <c r="N26" s="178">
        <f t="shared" si="3"/>
        <v>19489.781659388645</v>
      </c>
      <c r="O26" s="178"/>
      <c r="P26" s="178"/>
      <c r="Q26" s="178"/>
      <c r="R26" s="178">
        <f t="shared" si="4"/>
        <v>1469.6698689956331</v>
      </c>
      <c r="S26" s="178"/>
      <c r="T26" s="178">
        <f t="shared" si="5"/>
        <v>20959.451528384277</v>
      </c>
      <c r="U26" s="180"/>
      <c r="V26" s="184"/>
      <c r="W26" s="182" t="s">
        <v>217</v>
      </c>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row>
    <row r="27" spans="1:59" ht="16" customHeight="1" x14ac:dyDescent="0.35">
      <c r="A27" s="89"/>
      <c r="B27" s="183"/>
      <c r="C27" s="185" t="s">
        <v>207</v>
      </c>
      <c r="D27" s="185">
        <v>15</v>
      </c>
      <c r="E27" s="186"/>
      <c r="F27" s="187">
        <v>20258.711790393012</v>
      </c>
      <c r="G27" s="187"/>
      <c r="H27" s="187">
        <f t="shared" si="0"/>
        <v>1575.7822270742358</v>
      </c>
      <c r="I27" s="187"/>
      <c r="J27" s="187">
        <f t="shared" si="1"/>
        <v>5247.0063537117903</v>
      </c>
      <c r="K27" s="187"/>
      <c r="L27" s="187">
        <f t="shared" si="2"/>
        <v>27081.711790393012</v>
      </c>
      <c r="M27" s="187"/>
      <c r="N27" s="188">
        <f t="shared" si="3"/>
        <v>20258.711790393012</v>
      </c>
      <c r="O27" s="187"/>
      <c r="P27" s="187"/>
      <c r="Q27" s="187"/>
      <c r="R27" s="187">
        <f t="shared" si="4"/>
        <v>1575.7822270742358</v>
      </c>
      <c r="S27" s="187"/>
      <c r="T27" s="187">
        <f t="shared" si="5"/>
        <v>21834.494017467248</v>
      </c>
      <c r="U27" s="180"/>
      <c r="V27" s="184"/>
      <c r="W27" s="182"/>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row>
    <row r="28" spans="1:59" ht="16" customHeight="1" x14ac:dyDescent="0.35">
      <c r="A28" s="89"/>
      <c r="B28" s="183"/>
      <c r="C28" s="181" t="s">
        <v>218</v>
      </c>
      <c r="D28" s="181">
        <v>15</v>
      </c>
      <c r="E28" s="177"/>
      <c r="F28" s="178">
        <v>20258.711790393012</v>
      </c>
      <c r="G28" s="178"/>
      <c r="H28" s="178">
        <f t="shared" si="0"/>
        <v>1575.7822270742358</v>
      </c>
      <c r="I28" s="178"/>
      <c r="J28" s="178">
        <f t="shared" si="1"/>
        <v>5247.0063537117903</v>
      </c>
      <c r="K28" s="178"/>
      <c r="L28" s="178">
        <f t="shared" si="2"/>
        <v>27081.711790393012</v>
      </c>
      <c r="M28" s="178"/>
      <c r="N28" s="179">
        <f t="shared" si="3"/>
        <v>20258.711790393012</v>
      </c>
      <c r="O28" s="178"/>
      <c r="P28" s="178"/>
      <c r="Q28" s="178"/>
      <c r="R28" s="178">
        <f t="shared" si="4"/>
        <v>1575.7822270742358</v>
      </c>
      <c r="S28" s="178"/>
      <c r="T28" s="178">
        <f t="shared" si="5"/>
        <v>21834.494017467248</v>
      </c>
      <c r="U28" s="180"/>
      <c r="V28" s="184"/>
      <c r="W28" s="182" t="s">
        <v>219</v>
      </c>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89"/>
      <c r="BG28" s="89"/>
    </row>
    <row r="29" spans="1:59" ht="16" customHeight="1" x14ac:dyDescent="0.35">
      <c r="A29" s="89"/>
      <c r="B29" s="183"/>
      <c r="C29" s="181" t="s">
        <v>220</v>
      </c>
      <c r="D29" s="181">
        <v>16</v>
      </c>
      <c r="E29" s="177"/>
      <c r="F29" s="178">
        <v>20720.24017467249</v>
      </c>
      <c r="G29" s="178"/>
      <c r="H29" s="178">
        <f t="shared" si="0"/>
        <v>1639.4731441048039</v>
      </c>
      <c r="I29" s="178"/>
      <c r="J29" s="178">
        <f t="shared" si="1"/>
        <v>5366.5422052401755</v>
      </c>
      <c r="K29" s="178"/>
      <c r="L29" s="178">
        <f t="shared" si="2"/>
        <v>27726.24017467249</v>
      </c>
      <c r="M29" s="178"/>
      <c r="N29" s="179">
        <f t="shared" si="3"/>
        <v>20720.24017467249</v>
      </c>
      <c r="O29" s="178"/>
      <c r="P29" s="178"/>
      <c r="Q29" s="178"/>
      <c r="R29" s="178">
        <f t="shared" si="4"/>
        <v>1639.4731441048039</v>
      </c>
      <c r="S29" s="178"/>
      <c r="T29" s="178">
        <f t="shared" si="5"/>
        <v>22359.713318777292</v>
      </c>
      <c r="U29" s="180"/>
      <c r="V29" s="184"/>
      <c r="W29" s="182" t="s">
        <v>221</v>
      </c>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c r="BE29" s="89"/>
      <c r="BF29" s="89"/>
      <c r="BG29" s="89"/>
    </row>
    <row r="30" spans="1:59" ht="16" customHeight="1" x14ac:dyDescent="0.35">
      <c r="A30" s="89"/>
      <c r="B30" s="183"/>
      <c r="C30" s="181" t="s">
        <v>222</v>
      </c>
      <c r="D30" s="181">
        <v>17</v>
      </c>
      <c r="E30" s="177"/>
      <c r="F30" s="178">
        <v>21392.947598253275</v>
      </c>
      <c r="G30" s="178"/>
      <c r="H30" s="178">
        <f t="shared" si="0"/>
        <v>1732.3067685589522</v>
      </c>
      <c r="I30" s="178"/>
      <c r="J30" s="178">
        <f t="shared" si="1"/>
        <v>5540.7734279475981</v>
      </c>
      <c r="K30" s="178"/>
      <c r="L30" s="178">
        <f t="shared" si="2"/>
        <v>28665.947598253275</v>
      </c>
      <c r="M30" s="178"/>
      <c r="N30" s="179">
        <f t="shared" si="3"/>
        <v>21392.947598253275</v>
      </c>
      <c r="O30" s="178"/>
      <c r="P30" s="178"/>
      <c r="Q30" s="178"/>
      <c r="R30" s="178">
        <f t="shared" si="4"/>
        <v>1732.3067685589522</v>
      </c>
      <c r="S30" s="178"/>
      <c r="T30" s="178">
        <f t="shared" si="5"/>
        <v>23125.254366812227</v>
      </c>
      <c r="U30" s="180"/>
      <c r="V30" s="184"/>
      <c r="W30" s="182" t="s">
        <v>223</v>
      </c>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row>
    <row r="31" spans="1:59" ht="16" customHeight="1" x14ac:dyDescent="0.35">
      <c r="A31" s="89"/>
      <c r="B31" s="183"/>
      <c r="C31" s="185" t="s">
        <v>207</v>
      </c>
      <c r="D31" s="185">
        <v>18</v>
      </c>
      <c r="E31" s="186"/>
      <c r="F31" s="187">
        <v>22132.074235807861</v>
      </c>
      <c r="G31" s="187"/>
      <c r="H31" s="187">
        <f t="shared" si="0"/>
        <v>1834.3062445414848</v>
      </c>
      <c r="I31" s="187"/>
      <c r="J31" s="187">
        <f t="shared" si="1"/>
        <v>5732.2072270742365</v>
      </c>
      <c r="K31" s="187"/>
      <c r="L31" s="196">
        <f t="shared" si="2"/>
        <v>29698.074235807861</v>
      </c>
      <c r="M31" s="187"/>
      <c r="N31" s="188">
        <f t="shared" si="3"/>
        <v>22132.074235807861</v>
      </c>
      <c r="O31" s="187"/>
      <c r="P31" s="187"/>
      <c r="Q31" s="187"/>
      <c r="R31" s="187">
        <f t="shared" si="4"/>
        <v>1834.3062445414848</v>
      </c>
      <c r="S31" s="187"/>
      <c r="T31" s="187">
        <f t="shared" si="5"/>
        <v>23966.380480349344</v>
      </c>
      <c r="U31" s="180"/>
      <c r="V31" s="184"/>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c r="BE31" s="89"/>
      <c r="BF31" s="89"/>
      <c r="BG31" s="89"/>
    </row>
    <row r="32" spans="1:59" ht="16" customHeight="1" x14ac:dyDescent="0.35">
      <c r="A32" s="89"/>
      <c r="B32" s="183"/>
      <c r="C32" s="181" t="s">
        <v>224</v>
      </c>
      <c r="D32" s="181">
        <v>18</v>
      </c>
      <c r="E32" s="177"/>
      <c r="F32" s="178">
        <v>22132.074235807861</v>
      </c>
      <c r="G32" s="178"/>
      <c r="H32" s="178">
        <f t="shared" si="0"/>
        <v>1834.3062445414848</v>
      </c>
      <c r="I32" s="178"/>
      <c r="J32" s="178">
        <f t="shared" si="1"/>
        <v>5732.2072270742365</v>
      </c>
      <c r="K32" s="178"/>
      <c r="L32" s="178">
        <f>F32+ROUND(H32,0)+ROUND(J32,0)</f>
        <v>29698.074235807861</v>
      </c>
      <c r="M32" s="178"/>
      <c r="N32" s="179">
        <f>F32</f>
        <v>22132.074235807861</v>
      </c>
      <c r="O32" s="178"/>
      <c r="P32" s="178"/>
      <c r="Q32" s="178"/>
      <c r="R32" s="178">
        <f t="shared" si="4"/>
        <v>1834.3062445414848</v>
      </c>
      <c r="S32" s="178"/>
      <c r="T32" s="178">
        <f>SUM(N32:R32)</f>
        <v>23966.380480349344</v>
      </c>
      <c r="U32" s="180"/>
      <c r="V32" s="184"/>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row>
    <row r="33" spans="1:59" ht="16" customHeight="1" x14ac:dyDescent="0.35">
      <c r="A33" s="89"/>
      <c r="B33" s="183"/>
      <c r="C33" s="181" t="s">
        <v>225</v>
      </c>
      <c r="D33" s="181">
        <v>19</v>
      </c>
      <c r="E33" s="177"/>
      <c r="F33" s="178">
        <v>22808.187772925765</v>
      </c>
      <c r="G33" s="178"/>
      <c r="H33" s="178">
        <f t="shared" si="0"/>
        <v>1927.6099126637557</v>
      </c>
      <c r="I33" s="178"/>
      <c r="J33" s="178">
        <f t="shared" si="1"/>
        <v>5907.3206331877736</v>
      </c>
      <c r="K33" s="178"/>
      <c r="L33" s="178">
        <f>F33+ROUND(H33,0)+ROUND(J33,0)</f>
        <v>30643.187772925765</v>
      </c>
      <c r="M33" s="178"/>
      <c r="N33" s="179">
        <f>F33</f>
        <v>22808.187772925765</v>
      </c>
      <c r="O33" s="178"/>
      <c r="P33" s="178"/>
      <c r="Q33" s="178"/>
      <c r="R33" s="178">
        <f t="shared" si="4"/>
        <v>1927.6099126637557</v>
      </c>
      <c r="S33" s="178"/>
      <c r="T33" s="178">
        <f>SUM(N33:R33)</f>
        <v>24735.797685589521</v>
      </c>
      <c r="U33" s="180"/>
      <c r="V33" s="184"/>
      <c r="W33" s="89"/>
      <c r="X33" s="89"/>
      <c r="Y33" s="89"/>
      <c r="Z33" s="89"/>
      <c r="AA33" s="89"/>
      <c r="AB33" s="89"/>
      <c r="AC33" s="89"/>
      <c r="AD33" s="89"/>
      <c r="AE33" s="89"/>
      <c r="AF33" s="89"/>
      <c r="AG33" s="89"/>
      <c r="AH33" s="89"/>
      <c r="AI33" s="89"/>
      <c r="AJ33" s="89"/>
      <c r="AK33" s="89"/>
      <c r="AL33" s="89"/>
      <c r="AM33" s="89"/>
      <c r="AN33" s="89"/>
      <c r="AO33" s="89"/>
      <c r="AP33" s="89"/>
      <c r="AQ33" s="89"/>
      <c r="AR33" s="89"/>
      <c r="AS33" s="89"/>
      <c r="AT33" s="89"/>
      <c r="AU33" s="89"/>
      <c r="AV33" s="89"/>
      <c r="AW33" s="89"/>
      <c r="AX33" s="89"/>
      <c r="AY33" s="89"/>
      <c r="AZ33" s="89"/>
      <c r="BA33" s="89"/>
      <c r="BB33" s="89"/>
      <c r="BC33" s="89"/>
      <c r="BD33" s="89"/>
      <c r="BE33" s="89"/>
      <c r="BF33" s="89"/>
      <c r="BG33" s="89"/>
    </row>
    <row r="34" spans="1:59" ht="16" customHeight="1" x14ac:dyDescent="0.35">
      <c r="A34" s="89"/>
      <c r="B34" s="183"/>
      <c r="C34" s="181" t="s">
        <v>226</v>
      </c>
      <c r="D34" s="181">
        <v>20</v>
      </c>
      <c r="E34" s="177"/>
      <c r="F34" s="178">
        <v>23612.03056768559</v>
      </c>
      <c r="G34" s="178"/>
      <c r="H34" s="178">
        <f t="shared" si="0"/>
        <v>2038.5402183406115</v>
      </c>
      <c r="I34" s="178"/>
      <c r="J34" s="178">
        <f t="shared" si="1"/>
        <v>6115.5159170305678</v>
      </c>
      <c r="K34" s="178"/>
      <c r="L34" s="178">
        <f>F34+ROUND(H34,0)+ROUND(J34,0)</f>
        <v>31767.03056768559</v>
      </c>
      <c r="M34" s="178"/>
      <c r="N34" s="179">
        <f>F34</f>
        <v>23612.03056768559</v>
      </c>
      <c r="O34" s="178"/>
      <c r="P34" s="178"/>
      <c r="Q34" s="178"/>
      <c r="R34" s="178">
        <f t="shared" si="4"/>
        <v>2038.5402183406115</v>
      </c>
      <c r="S34" s="178"/>
      <c r="T34" s="178">
        <f>SUM(N34:R34)</f>
        <v>25650.570786026201</v>
      </c>
      <c r="U34" s="180"/>
      <c r="V34" s="184"/>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row>
    <row r="35" spans="1:59" ht="16" customHeight="1" x14ac:dyDescent="0.35">
      <c r="A35" s="89"/>
      <c r="B35" s="183"/>
      <c r="C35" s="185" t="s">
        <v>207</v>
      </c>
      <c r="D35" s="185">
        <v>21</v>
      </c>
      <c r="E35" s="186"/>
      <c r="F35" s="187">
        <v>24415.021834061135</v>
      </c>
      <c r="G35" s="187"/>
      <c r="H35" s="187">
        <f t="shared" si="0"/>
        <v>2149.3530131004368</v>
      </c>
      <c r="I35" s="187"/>
      <c r="J35" s="187">
        <f t="shared" si="1"/>
        <v>6323.4906550218338</v>
      </c>
      <c r="K35" s="187"/>
      <c r="L35" s="187">
        <f>F35+ROUND(H35,0)+ROUND(J35,0)</f>
        <v>32887.021834061132</v>
      </c>
      <c r="M35" s="187"/>
      <c r="N35" s="188">
        <f>F35</f>
        <v>24415.021834061135</v>
      </c>
      <c r="O35" s="187"/>
      <c r="P35" s="187"/>
      <c r="Q35" s="187"/>
      <c r="R35" s="187">
        <f t="shared" si="4"/>
        <v>2149.3530131004368</v>
      </c>
      <c r="S35" s="187"/>
      <c r="T35" s="187">
        <f>SUM(N35:R35)</f>
        <v>26564.374847161573</v>
      </c>
      <c r="U35" s="180"/>
      <c r="V35" s="184"/>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row>
    <row r="36" spans="1:59" ht="16" customHeight="1" x14ac:dyDescent="0.35">
      <c r="A36" s="89"/>
      <c r="B36" s="183"/>
      <c r="C36" s="181" t="s">
        <v>227</v>
      </c>
      <c r="D36" s="181">
        <v>21</v>
      </c>
      <c r="E36" s="177"/>
      <c r="F36" s="178">
        <v>24739.115044247788</v>
      </c>
      <c r="G36" s="178"/>
      <c r="H36" s="178">
        <f t="shared" si="0"/>
        <v>2194.0778761061952</v>
      </c>
      <c r="I36" s="178"/>
      <c r="J36" s="178">
        <f t="shared" si="1"/>
        <v>6407.4307964601776</v>
      </c>
      <c r="K36" s="178"/>
      <c r="L36" s="178">
        <f t="shared" si="2"/>
        <v>33340.115044247788</v>
      </c>
      <c r="M36" s="178"/>
      <c r="N36" s="179">
        <f t="shared" si="3"/>
        <v>24739.115044247788</v>
      </c>
      <c r="O36" s="178"/>
      <c r="P36" s="178"/>
      <c r="Q36" s="178"/>
      <c r="R36" s="178">
        <f t="shared" si="4"/>
        <v>2194.0778761061952</v>
      </c>
      <c r="S36" s="178"/>
      <c r="T36" s="178">
        <f t="shared" si="5"/>
        <v>26933.192920353984</v>
      </c>
      <c r="U36" s="180"/>
      <c r="V36" s="184"/>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row>
    <row r="37" spans="1:59" ht="16" customHeight="1" x14ac:dyDescent="0.35">
      <c r="A37" s="89"/>
      <c r="B37" s="183"/>
      <c r="C37" s="181" t="s">
        <v>228</v>
      </c>
      <c r="D37" s="181">
        <v>22</v>
      </c>
      <c r="E37" s="177"/>
      <c r="F37" s="178">
        <v>25815.929203539825</v>
      </c>
      <c r="G37" s="178"/>
      <c r="H37" s="178">
        <f t="shared" si="0"/>
        <v>2342.6782300884961</v>
      </c>
      <c r="I37" s="178"/>
      <c r="J37" s="178">
        <f t="shared" si="1"/>
        <v>6686.3256637168151</v>
      </c>
      <c r="K37" s="178"/>
      <c r="L37" s="178">
        <f t="shared" si="2"/>
        <v>34844.929203539825</v>
      </c>
      <c r="M37" s="178"/>
      <c r="N37" s="179">
        <f t="shared" si="3"/>
        <v>25815.929203539825</v>
      </c>
      <c r="O37" s="178"/>
      <c r="P37" s="178"/>
      <c r="Q37" s="178"/>
      <c r="R37" s="178">
        <f t="shared" si="4"/>
        <v>2342.6782300884961</v>
      </c>
      <c r="S37" s="178"/>
      <c r="T37" s="178">
        <f t="shared" si="5"/>
        <v>28158.60743362832</v>
      </c>
      <c r="U37" s="180"/>
      <c r="V37" s="184"/>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row>
    <row r="38" spans="1:59" ht="16" customHeight="1" x14ac:dyDescent="0.35">
      <c r="A38" s="89"/>
      <c r="B38" s="183"/>
      <c r="C38" s="181" t="s">
        <v>229</v>
      </c>
      <c r="D38" s="181">
        <v>23</v>
      </c>
      <c r="E38" s="177"/>
      <c r="F38" s="178">
        <v>26793.517699115044</v>
      </c>
      <c r="G38" s="178"/>
      <c r="H38" s="178">
        <f t="shared" si="0"/>
        <v>2477.5854424778763</v>
      </c>
      <c r="I38" s="178"/>
      <c r="J38" s="178">
        <f t="shared" si="1"/>
        <v>6939.5210840707969</v>
      </c>
      <c r="K38" s="178"/>
      <c r="L38" s="178">
        <f>F38+ROUND(H38,0)+ROUND(J38,0)</f>
        <v>36211.517699115044</v>
      </c>
      <c r="M38" s="178"/>
      <c r="N38" s="179">
        <f>F38</f>
        <v>26793.517699115044</v>
      </c>
      <c r="O38" s="178"/>
      <c r="P38" s="178"/>
      <c r="Q38" s="178"/>
      <c r="R38" s="178">
        <f t="shared" si="4"/>
        <v>2477.5854424778763</v>
      </c>
      <c r="S38" s="178"/>
      <c r="T38" s="178">
        <f>SUM(N38:R38)</f>
        <v>29271.103141592921</v>
      </c>
      <c r="U38" s="180"/>
      <c r="V38" s="184"/>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row>
    <row r="39" spans="1:59" ht="16" customHeight="1" x14ac:dyDescent="0.35">
      <c r="A39" s="89"/>
      <c r="B39" s="183"/>
      <c r="C39" s="181" t="s">
        <v>207</v>
      </c>
      <c r="D39" s="181">
        <v>24</v>
      </c>
      <c r="E39" s="177"/>
      <c r="F39" s="178">
        <v>27812.522123893807</v>
      </c>
      <c r="G39" s="178"/>
      <c r="H39" s="178">
        <f t="shared" si="0"/>
        <v>2618.2080530973453</v>
      </c>
      <c r="I39" s="178"/>
      <c r="J39" s="178">
        <f t="shared" si="1"/>
        <v>7203.4432300884964</v>
      </c>
      <c r="K39" s="178"/>
      <c r="L39" s="178">
        <f t="shared" si="2"/>
        <v>37633.52212389381</v>
      </c>
      <c r="M39" s="178"/>
      <c r="N39" s="179">
        <f t="shared" si="3"/>
        <v>27812.522123893807</v>
      </c>
      <c r="O39" s="178"/>
      <c r="P39" s="178"/>
      <c r="Q39" s="178"/>
      <c r="R39" s="178">
        <f t="shared" si="4"/>
        <v>2618.2080530973453</v>
      </c>
      <c r="S39" s="178"/>
      <c r="T39" s="178">
        <f t="shared" si="5"/>
        <v>30430.73017699115</v>
      </c>
      <c r="U39" s="180"/>
      <c r="V39" s="184"/>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row>
    <row r="40" spans="1:59" ht="16" customHeight="1" thickBot="1" x14ac:dyDescent="0.4">
      <c r="A40" s="89"/>
      <c r="B40" s="190"/>
      <c r="C40" s="191"/>
      <c r="D40" s="191"/>
      <c r="E40" s="192"/>
      <c r="F40" s="193"/>
      <c r="G40" s="193"/>
      <c r="H40" s="193"/>
      <c r="I40" s="193"/>
      <c r="J40" s="193"/>
      <c r="K40" s="193"/>
      <c r="L40" s="193"/>
      <c r="M40" s="193"/>
      <c r="N40" s="194"/>
      <c r="O40" s="193"/>
      <c r="P40" s="193"/>
      <c r="Q40" s="193"/>
      <c r="R40" s="193"/>
      <c r="S40" s="193"/>
      <c r="T40" s="193"/>
      <c r="U40" s="195"/>
      <c r="V40" s="184"/>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row>
    <row r="41" spans="1:59" ht="16" customHeight="1" x14ac:dyDescent="0.35">
      <c r="A41" s="89"/>
      <c r="B41" s="89"/>
      <c r="C41" s="89"/>
      <c r="D41" s="89"/>
      <c r="E41" s="89"/>
      <c r="F41" s="89"/>
      <c r="G41" s="89"/>
      <c r="H41" s="89"/>
      <c r="I41" s="89"/>
      <c r="J41" s="89"/>
      <c r="K41" s="89"/>
      <c r="L41" s="89"/>
      <c r="M41" s="89"/>
      <c r="N41" s="89"/>
      <c r="O41" s="89"/>
      <c r="P41" s="89"/>
      <c r="Q41" s="89"/>
      <c r="R41" s="89"/>
      <c r="S41" s="89"/>
      <c r="T41" s="89"/>
      <c r="U41" s="89"/>
      <c r="V41" s="267" t="s">
        <v>230</v>
      </c>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row>
    <row r="42" spans="1:59" ht="16" customHeight="1" x14ac:dyDescent="0.35">
      <c r="A42" s="89"/>
      <c r="B42" s="89"/>
      <c r="C42" s="89"/>
      <c r="D42" s="185">
        <v>18</v>
      </c>
      <c r="E42" s="186"/>
      <c r="F42" s="187">
        <f>22132.0742358079*1.02</f>
        <v>22574.715720524058</v>
      </c>
      <c r="G42" s="187"/>
      <c r="H42" s="187">
        <f t="shared" ref="H42" si="6">IF($F42&gt;$W$12,($F42-$W$12)*$Y$12,"ERROR")</f>
        <v>1895.3907694323202</v>
      </c>
      <c r="I42" s="187"/>
      <c r="J42" s="187">
        <f>$F42*($X$15+0.01)</f>
        <v>6072.5985288209722</v>
      </c>
      <c r="K42" s="187"/>
      <c r="L42" s="196">
        <f t="shared" ref="L42" si="7">F42+ROUND(H42,0)+ROUND(J42,0)</f>
        <v>30542.715720524058</v>
      </c>
      <c r="M42" s="89"/>
      <c r="N42" s="89"/>
      <c r="O42" s="89"/>
      <c r="P42" s="89"/>
      <c r="Q42" s="89"/>
      <c r="R42" s="89"/>
      <c r="S42" s="89"/>
      <c r="T42" s="89"/>
      <c r="U42" s="89"/>
      <c r="V42" s="268">
        <f>F42*1.25%</f>
        <v>282.18394650655074</v>
      </c>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row>
    <row r="43" spans="1:59" x14ac:dyDescent="0.35">
      <c r="A43" s="89"/>
      <c r="B43" s="89"/>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row>
    <row r="44" spans="1:59" x14ac:dyDescent="0.35">
      <c r="A44" s="89"/>
      <c r="B44" s="89"/>
      <c r="C44" s="89"/>
      <c r="D44" s="89"/>
      <c r="E44" s="89"/>
      <c r="F44" s="89"/>
      <c r="G44" s="89"/>
      <c r="H44" s="89"/>
      <c r="I44" s="89"/>
      <c r="J44" s="89"/>
      <c r="K44" s="89"/>
      <c r="L44" s="272">
        <f>ROUND((L42*1.03),-1)</f>
        <v>31460</v>
      </c>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row>
    <row r="45" spans="1:59" x14ac:dyDescent="0.35">
      <c r="A45" s="89"/>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row>
    <row r="46" spans="1:59" x14ac:dyDescent="0.35">
      <c r="A46" s="89"/>
      <c r="B46" s="89"/>
      <c r="C46" s="89"/>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row>
    <row r="47" spans="1:59" x14ac:dyDescent="0.35">
      <c r="A47" s="89"/>
      <c r="B47" s="89"/>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row>
    <row r="48" spans="1:59" x14ac:dyDescent="0.35">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row>
    <row r="49" spans="1:59" x14ac:dyDescent="0.3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row>
    <row r="50" spans="1:59" x14ac:dyDescent="0.35">
      <c r="A50" s="89"/>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row>
    <row r="51" spans="1:59" x14ac:dyDescent="0.35">
      <c r="A51" s="89"/>
      <c r="B51" s="89"/>
      <c r="C51" s="89"/>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row>
    <row r="52" spans="1:59" x14ac:dyDescent="0.35">
      <c r="A52" s="89"/>
      <c r="B52" s="89"/>
      <c r="C52" s="89"/>
      <c r="D52" s="89"/>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row>
    <row r="53" spans="1:59" x14ac:dyDescent="0.35">
      <c r="A53" s="89"/>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row>
    <row r="54" spans="1:59" x14ac:dyDescent="0.35">
      <c r="A54" s="89"/>
      <c r="B54" s="89"/>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row>
    <row r="55" spans="1:59" x14ac:dyDescent="0.35">
      <c r="A55" s="89"/>
      <c r="B55" s="89"/>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c r="AG55" s="89"/>
      <c r="AH55" s="89"/>
      <c r="AI55" s="89"/>
      <c r="AJ55" s="89"/>
      <c r="AK55" s="89"/>
      <c r="AL55" s="89"/>
      <c r="AM55" s="89"/>
      <c r="AN55" s="89"/>
      <c r="AO55" s="89"/>
      <c r="AP55" s="89"/>
      <c r="AQ55" s="89"/>
      <c r="AR55" s="89"/>
      <c r="AS55" s="89"/>
      <c r="AT55" s="89"/>
      <c r="AU55" s="89"/>
      <c r="AV55" s="89"/>
      <c r="AW55" s="89"/>
      <c r="AX55" s="89"/>
      <c r="AY55" s="89"/>
      <c r="AZ55" s="89"/>
      <c r="BA55" s="89"/>
      <c r="BB55" s="89"/>
      <c r="BC55" s="89"/>
      <c r="BD55" s="89"/>
      <c r="BE55" s="89"/>
      <c r="BF55" s="89"/>
      <c r="BG55" s="89"/>
    </row>
    <row r="56" spans="1:59" x14ac:dyDescent="0.35">
      <c r="A56" s="89"/>
      <c r="B56" s="89"/>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row>
    <row r="57" spans="1:59" x14ac:dyDescent="0.35">
      <c r="A57" s="89"/>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row>
    <row r="58" spans="1:59" x14ac:dyDescent="0.35">
      <c r="A58" s="89"/>
      <c r="B58" s="89"/>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89"/>
      <c r="AP58" s="89"/>
      <c r="AQ58" s="89"/>
      <c r="AR58" s="89"/>
      <c r="AS58" s="89"/>
      <c r="AT58" s="89"/>
      <c r="AU58" s="89"/>
      <c r="AV58" s="89"/>
      <c r="AW58" s="89"/>
      <c r="AX58" s="89"/>
      <c r="AY58" s="89"/>
      <c r="AZ58" s="89"/>
      <c r="BA58" s="89"/>
      <c r="BB58" s="89"/>
      <c r="BC58" s="89"/>
      <c r="BD58" s="89"/>
      <c r="BE58" s="89"/>
      <c r="BF58" s="89"/>
      <c r="BG58" s="89"/>
    </row>
    <row r="59" spans="1:59" x14ac:dyDescent="0.35">
      <c r="A59" s="89"/>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89"/>
      <c r="AS59" s="89"/>
      <c r="AT59" s="89"/>
      <c r="AU59" s="89"/>
      <c r="AV59" s="89"/>
      <c r="AW59" s="89"/>
      <c r="AX59" s="89"/>
      <c r="AY59" s="89"/>
      <c r="AZ59" s="89"/>
      <c r="BA59" s="89"/>
      <c r="BB59" s="89"/>
      <c r="BC59" s="89"/>
      <c r="BD59" s="89"/>
      <c r="BE59" s="89"/>
      <c r="BF59" s="89"/>
      <c r="BG59" s="89"/>
    </row>
    <row r="60" spans="1:59" x14ac:dyDescent="0.35">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row>
    <row r="61" spans="1:59" x14ac:dyDescent="0.35">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row>
    <row r="62" spans="1:59" x14ac:dyDescent="0.35">
      <c r="A62" s="89"/>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c r="AM62" s="89"/>
      <c r="AN62" s="89"/>
      <c r="AO62" s="89"/>
      <c r="AP62" s="89"/>
      <c r="AQ62" s="89"/>
      <c r="AR62" s="89"/>
      <c r="AS62" s="89"/>
      <c r="AT62" s="89"/>
      <c r="AU62" s="89"/>
      <c r="AV62" s="89"/>
      <c r="AW62" s="89"/>
      <c r="AX62" s="89"/>
      <c r="AY62" s="89"/>
      <c r="AZ62" s="89"/>
      <c r="BA62" s="89"/>
      <c r="BB62" s="89"/>
      <c r="BC62" s="89"/>
      <c r="BD62" s="89"/>
      <c r="BE62" s="89"/>
      <c r="BF62" s="89"/>
      <c r="BG62" s="89"/>
    </row>
    <row r="63" spans="1:59" x14ac:dyDescent="0.35">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row>
    <row r="64" spans="1:59" x14ac:dyDescent="0.35">
      <c r="A64" s="89"/>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c r="AG64" s="89"/>
      <c r="AH64" s="89"/>
      <c r="AI64" s="89"/>
      <c r="AJ64" s="89"/>
      <c r="AK64" s="89"/>
      <c r="AL64" s="89"/>
      <c r="AM64" s="89"/>
      <c r="AN64" s="89"/>
      <c r="AO64" s="89"/>
      <c r="AP64" s="89"/>
      <c r="AQ64" s="89"/>
      <c r="AR64" s="89"/>
      <c r="AS64" s="89"/>
      <c r="AT64" s="89"/>
      <c r="AU64" s="89"/>
      <c r="AV64" s="89"/>
      <c r="AW64" s="89"/>
      <c r="AX64" s="89"/>
      <c r="AY64" s="89"/>
      <c r="AZ64" s="89"/>
      <c r="BA64" s="89"/>
      <c r="BB64" s="89"/>
      <c r="BC64" s="89"/>
      <c r="BD64" s="89"/>
      <c r="BE64" s="89"/>
      <c r="BF64" s="89"/>
      <c r="BG64" s="89"/>
    </row>
    <row r="65" spans="1:59" x14ac:dyDescent="0.35">
      <c r="A65" s="89"/>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c r="AG65" s="89"/>
      <c r="AH65" s="89"/>
      <c r="AI65" s="89"/>
      <c r="AJ65" s="89"/>
      <c r="AK65" s="89"/>
      <c r="AL65" s="89"/>
      <c r="AM65" s="89"/>
      <c r="AN65" s="89"/>
      <c r="AO65" s="89"/>
      <c r="AP65" s="89"/>
      <c r="AQ65" s="89"/>
      <c r="AR65" s="89"/>
      <c r="AS65" s="89"/>
      <c r="AT65" s="89"/>
      <c r="AU65" s="89"/>
      <c r="AV65" s="89"/>
      <c r="AW65" s="89"/>
      <c r="AX65" s="89"/>
      <c r="AY65" s="89"/>
      <c r="AZ65" s="89"/>
      <c r="BA65" s="89"/>
      <c r="BB65" s="89"/>
      <c r="BC65" s="89"/>
      <c r="BD65" s="89"/>
      <c r="BE65" s="89"/>
      <c r="BF65" s="89"/>
      <c r="BG65" s="89"/>
    </row>
    <row r="66" spans="1:59" x14ac:dyDescent="0.35">
      <c r="A66" s="89"/>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c r="AG66" s="89"/>
      <c r="AH66" s="89"/>
      <c r="AI66" s="89"/>
      <c r="AJ66" s="89"/>
      <c r="AK66" s="89"/>
      <c r="AL66" s="89"/>
      <c r="AM66" s="89"/>
      <c r="AN66" s="89"/>
      <c r="AO66" s="89"/>
      <c r="AP66" s="89"/>
      <c r="AQ66" s="89"/>
      <c r="AR66" s="89"/>
      <c r="AS66" s="89"/>
      <c r="AT66" s="89"/>
      <c r="AU66" s="89"/>
      <c r="AV66" s="89"/>
      <c r="AW66" s="89"/>
      <c r="AX66" s="89"/>
      <c r="AY66" s="89"/>
      <c r="AZ66" s="89"/>
      <c r="BA66" s="89"/>
      <c r="BB66" s="89"/>
      <c r="BC66" s="89"/>
      <c r="BD66" s="89"/>
      <c r="BE66" s="89"/>
      <c r="BF66" s="89"/>
      <c r="BG66" s="89"/>
    </row>
    <row r="67" spans="1:59" x14ac:dyDescent="0.35">
      <c r="A67" s="89"/>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c r="AG67" s="89"/>
      <c r="AH67" s="89"/>
      <c r="AI67" s="89"/>
      <c r="AJ67" s="89"/>
      <c r="AK67" s="89"/>
      <c r="AL67" s="89"/>
      <c r="AM67" s="89"/>
      <c r="AN67" s="89"/>
      <c r="AO67" s="89"/>
      <c r="AP67" s="89"/>
      <c r="AQ67" s="89"/>
      <c r="AR67" s="89"/>
      <c r="AS67" s="89"/>
      <c r="AT67" s="89"/>
      <c r="AU67" s="89"/>
      <c r="AV67" s="89"/>
      <c r="AW67" s="89"/>
      <c r="AX67" s="89"/>
      <c r="AY67" s="89"/>
      <c r="AZ67" s="89"/>
      <c r="BA67" s="89"/>
      <c r="BB67" s="89"/>
      <c r="BC67" s="89"/>
      <c r="BD67" s="89"/>
      <c r="BE67" s="89"/>
      <c r="BF67" s="89"/>
      <c r="BG67" s="89"/>
    </row>
    <row r="68" spans="1:59" x14ac:dyDescent="0.35">
      <c r="A68" s="89"/>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c r="AG68" s="89"/>
      <c r="AH68" s="89"/>
      <c r="AI68" s="89"/>
      <c r="AJ68" s="89"/>
      <c r="AK68" s="89"/>
      <c r="AL68" s="89"/>
      <c r="AM68" s="89"/>
      <c r="AN68" s="89"/>
      <c r="AO68" s="89"/>
      <c r="AP68" s="89"/>
      <c r="AQ68" s="89"/>
      <c r="AR68" s="89"/>
      <c r="AS68" s="89"/>
      <c r="AT68" s="89"/>
      <c r="AU68" s="89"/>
      <c r="AV68" s="89"/>
      <c r="AW68" s="89"/>
      <c r="AX68" s="89"/>
      <c r="AY68" s="89"/>
      <c r="AZ68" s="89"/>
      <c r="BA68" s="89"/>
      <c r="BB68" s="89"/>
      <c r="BC68" s="89"/>
      <c r="BD68" s="89"/>
      <c r="BE68" s="89"/>
      <c r="BF68" s="89"/>
      <c r="BG68" s="89"/>
    </row>
    <row r="69" spans="1:59" x14ac:dyDescent="0.35">
      <c r="A69" s="89"/>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c r="AG69" s="89"/>
      <c r="AH69" s="89"/>
      <c r="AI69" s="89"/>
      <c r="AJ69" s="89"/>
      <c r="AK69" s="89"/>
      <c r="AL69" s="89"/>
      <c r="AM69" s="89"/>
      <c r="AN69" s="89"/>
      <c r="AO69" s="89"/>
      <c r="AP69" s="89"/>
      <c r="AQ69" s="89"/>
      <c r="AR69" s="89"/>
      <c r="AS69" s="89"/>
      <c r="AT69" s="89"/>
      <c r="AU69" s="89"/>
      <c r="AV69" s="89"/>
      <c r="AW69" s="89"/>
      <c r="AX69" s="89"/>
      <c r="AY69" s="89"/>
      <c r="AZ69" s="89"/>
      <c r="BA69" s="89"/>
      <c r="BB69" s="89"/>
      <c r="BC69" s="89"/>
      <c r="BD69" s="89"/>
      <c r="BE69" s="89"/>
      <c r="BF69" s="89"/>
      <c r="BG69" s="89"/>
    </row>
    <row r="70" spans="1:59" x14ac:dyDescent="0.35">
      <c r="A70" s="89"/>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row>
    <row r="71" spans="1:59" x14ac:dyDescent="0.35">
      <c r="A71" s="89"/>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c r="AG71" s="89"/>
      <c r="AH71" s="89"/>
      <c r="AI71" s="89"/>
      <c r="AJ71" s="89"/>
      <c r="AK71" s="89"/>
      <c r="AL71" s="89"/>
      <c r="AM71" s="89"/>
      <c r="AN71" s="89"/>
      <c r="AO71" s="89"/>
      <c r="AP71" s="89"/>
      <c r="AQ71" s="89"/>
      <c r="AR71" s="89"/>
      <c r="AS71" s="89"/>
      <c r="AT71" s="89"/>
      <c r="AU71" s="89"/>
      <c r="AV71" s="89"/>
      <c r="AW71" s="89"/>
      <c r="AX71" s="89"/>
      <c r="AY71" s="89"/>
      <c r="AZ71" s="89"/>
      <c r="BA71" s="89"/>
      <c r="BB71" s="89"/>
      <c r="BC71" s="89"/>
      <c r="BD71" s="89"/>
      <c r="BE71" s="89"/>
      <c r="BF71" s="89"/>
      <c r="BG71" s="89"/>
    </row>
    <row r="72" spans="1:59" x14ac:dyDescent="0.35">
      <c r="A72" s="89"/>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row>
  </sheetData>
  <mergeCells count="3">
    <mergeCell ref="C9:D9"/>
    <mergeCell ref="B15:M15"/>
    <mergeCell ref="N15:U15"/>
  </mergeCells>
  <pageMargins left="0.35433070866141736" right="0.35433070866141736" top="0.98425196850393704" bottom="0.98425196850393704" header="0.51181102362204722" footer="0.51181102362204722"/>
  <pageSetup paperSize="9" scale="72"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8246D-D899-41E5-8C24-787944D9E5D2}">
  <dimension ref="A1:BG72"/>
  <sheetViews>
    <sheetView topLeftCell="A12" workbookViewId="0">
      <selection activeCell="L31" sqref="L31"/>
    </sheetView>
  </sheetViews>
  <sheetFormatPr defaultColWidth="8.7265625" defaultRowHeight="15.5" x14ac:dyDescent="0.35"/>
  <cols>
    <col min="1" max="1" width="9.453125" style="463" customWidth="1"/>
    <col min="2" max="2" width="4.81640625" style="463" customWidth="1"/>
    <col min="3" max="3" width="16.7265625" style="463" customWidth="1"/>
    <col min="4" max="4" width="8.26953125" style="463" customWidth="1"/>
    <col min="5" max="5" width="7.26953125" style="463" customWidth="1"/>
    <col min="6" max="6" width="10.453125" style="463" customWidth="1"/>
    <col min="7" max="7" width="3.1796875" style="463" customWidth="1"/>
    <col min="8" max="8" width="8.7265625" style="463"/>
    <col min="9" max="9" width="3.1796875" style="463" customWidth="1"/>
    <col min="10" max="10" width="9.453125" style="463" bestFit="1" customWidth="1"/>
    <col min="11" max="11" width="3.1796875" style="463" customWidth="1"/>
    <col min="12" max="12" width="9.81640625" style="463" bestFit="1" customWidth="1"/>
    <col min="13" max="13" width="3.1796875" style="463" customWidth="1"/>
    <col min="14" max="14" width="10.54296875" style="463" customWidth="1"/>
    <col min="15" max="17" width="3.1796875" style="463" customWidth="1"/>
    <col min="18" max="18" width="8.453125" style="463" customWidth="1"/>
    <col min="19" max="19" width="3.1796875" style="463" customWidth="1"/>
    <col min="20" max="20" width="11.26953125" style="463" customWidth="1"/>
    <col min="21" max="21" width="3.1796875" style="463" customWidth="1"/>
    <col min="22" max="22" width="20.7265625" style="463" customWidth="1"/>
    <col min="23" max="25" width="9.81640625" style="463" customWidth="1"/>
    <col min="26" max="16384" width="8.7265625" style="463"/>
  </cols>
  <sheetData>
    <row r="1" spans="1:59" s="391" customFormat="1" ht="21.5" thickTop="1" x14ac:dyDescent="0.5">
      <c r="A1" s="384"/>
      <c r="B1" s="385" t="s">
        <v>175</v>
      </c>
      <c r="C1" s="386"/>
      <c r="D1" s="386"/>
      <c r="E1" s="386"/>
      <c r="F1" s="386"/>
      <c r="G1" s="387"/>
      <c r="H1" s="386"/>
      <c r="I1" s="386"/>
      <c r="J1" s="386"/>
      <c r="K1" s="386"/>
      <c r="L1" s="386"/>
      <c r="M1" s="386"/>
      <c r="N1" s="386"/>
      <c r="O1" s="386"/>
      <c r="P1" s="386"/>
      <c r="Q1" s="386"/>
      <c r="R1" s="386"/>
      <c r="S1" s="386"/>
      <c r="T1" s="386"/>
      <c r="U1" s="388"/>
      <c r="V1" s="384"/>
      <c r="W1" s="389"/>
      <c r="X1" s="384"/>
      <c r="Y1" s="384"/>
      <c r="Z1" s="384"/>
      <c r="AA1" s="384"/>
      <c r="AB1" s="390"/>
      <c r="AC1" s="390"/>
      <c r="AD1" s="390"/>
      <c r="AE1" s="390"/>
      <c r="AF1" s="390"/>
      <c r="AG1" s="390"/>
      <c r="AH1" s="390"/>
      <c r="AI1" s="390"/>
      <c r="AJ1" s="390"/>
      <c r="AK1" s="390"/>
      <c r="AL1" s="390"/>
      <c r="AM1" s="390"/>
      <c r="AN1" s="390"/>
      <c r="AO1" s="390"/>
      <c r="AP1" s="390"/>
      <c r="AQ1" s="390"/>
      <c r="AR1" s="390"/>
      <c r="AS1" s="390"/>
      <c r="AT1" s="390"/>
      <c r="AU1" s="390"/>
      <c r="AV1" s="390"/>
      <c r="AW1" s="390"/>
      <c r="AX1" s="390"/>
      <c r="AY1" s="390"/>
      <c r="AZ1" s="390"/>
      <c r="BA1" s="390"/>
      <c r="BB1" s="390"/>
      <c r="BC1" s="390"/>
      <c r="BD1" s="390"/>
      <c r="BE1" s="390"/>
      <c r="BF1" s="390"/>
      <c r="BG1" s="390"/>
    </row>
    <row r="2" spans="1:59" s="391" customFormat="1" ht="21.5" thickBot="1" x14ac:dyDescent="0.55000000000000004">
      <c r="A2" s="392" t="s">
        <v>176</v>
      </c>
      <c r="B2" s="393" t="s">
        <v>341</v>
      </c>
      <c r="C2" s="394"/>
      <c r="D2" s="394"/>
      <c r="E2" s="394"/>
      <c r="F2" s="394"/>
      <c r="G2" s="395"/>
      <c r="H2" s="394"/>
      <c r="I2" s="394"/>
      <c r="J2" s="394"/>
      <c r="K2" s="394"/>
      <c r="L2" s="394"/>
      <c r="M2" s="394"/>
      <c r="N2" s="394"/>
      <c r="O2" s="394"/>
      <c r="P2" s="394"/>
      <c r="Q2" s="394"/>
      <c r="R2" s="394"/>
      <c r="S2" s="394"/>
      <c r="T2" s="394"/>
      <c r="U2" s="394"/>
      <c r="V2" s="396"/>
      <c r="W2" s="389"/>
      <c r="X2" s="384"/>
      <c r="Y2" s="384"/>
      <c r="Z2" s="384"/>
      <c r="AA2" s="384"/>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c r="BE2" s="390"/>
      <c r="BF2" s="390"/>
      <c r="BG2" s="390"/>
    </row>
    <row r="3" spans="1:59" s="391" customFormat="1" ht="21.75" customHeight="1" x14ac:dyDescent="0.5">
      <c r="A3" s="392" t="s">
        <v>178</v>
      </c>
      <c r="B3" s="397" t="s">
        <v>179</v>
      </c>
      <c r="C3" s="398"/>
      <c r="D3" s="398"/>
      <c r="E3" s="398"/>
      <c r="F3" s="398"/>
      <c r="G3" s="399"/>
      <c r="H3" s="398"/>
      <c r="I3" s="398"/>
      <c r="J3" s="398"/>
      <c r="K3" s="398"/>
      <c r="L3" s="398"/>
      <c r="M3" s="398"/>
      <c r="N3" s="398"/>
      <c r="O3" s="398"/>
      <c r="P3" s="398"/>
      <c r="Q3" s="398"/>
      <c r="R3" s="398"/>
      <c r="S3" s="398"/>
      <c r="T3" s="398"/>
      <c r="U3" s="400"/>
      <c r="V3" s="384"/>
      <c r="W3" s="389"/>
      <c r="X3" s="384"/>
      <c r="Y3" s="384"/>
      <c r="Z3" s="384"/>
      <c r="AA3" s="384"/>
      <c r="AB3" s="390"/>
      <c r="AC3" s="390"/>
      <c r="AD3" s="390"/>
      <c r="AE3" s="390"/>
      <c r="AF3" s="390"/>
      <c r="AG3" s="390"/>
      <c r="AH3" s="390"/>
      <c r="AI3" s="390"/>
      <c r="AJ3" s="390"/>
      <c r="AK3" s="390"/>
      <c r="AL3" s="390"/>
      <c r="AM3" s="390"/>
      <c r="AN3" s="390"/>
      <c r="AO3" s="390"/>
      <c r="AP3" s="390"/>
      <c r="AQ3" s="390"/>
      <c r="AR3" s="390"/>
      <c r="AS3" s="390"/>
      <c r="AT3" s="390"/>
      <c r="AU3" s="390"/>
      <c r="AV3" s="390"/>
      <c r="AW3" s="390"/>
      <c r="AX3" s="390"/>
      <c r="AY3" s="390"/>
      <c r="AZ3" s="390"/>
      <c r="BA3" s="390"/>
      <c r="BB3" s="390"/>
      <c r="BC3" s="390"/>
      <c r="BD3" s="390"/>
      <c r="BE3" s="390"/>
      <c r="BF3" s="390"/>
      <c r="BG3" s="390"/>
    </row>
    <row r="4" spans="1:59" s="391" customFormat="1" ht="21.75" customHeight="1" x14ac:dyDescent="0.5">
      <c r="A4" s="392"/>
      <c r="B4" s="401"/>
      <c r="C4" s="402"/>
      <c r="D4" s="402"/>
      <c r="E4" s="402"/>
      <c r="F4" s="402"/>
      <c r="G4" s="403"/>
      <c r="H4" s="402"/>
      <c r="I4" s="402"/>
      <c r="J4" s="402"/>
      <c r="K4" s="402"/>
      <c r="L4" s="402"/>
      <c r="M4" s="402"/>
      <c r="N4" s="402"/>
      <c r="O4" s="402"/>
      <c r="P4" s="402"/>
      <c r="Q4" s="402"/>
      <c r="R4" s="402"/>
      <c r="S4" s="402"/>
      <c r="T4" s="402"/>
      <c r="U4" s="404"/>
      <c r="V4" s="384"/>
      <c r="W4" s="389"/>
      <c r="X4" s="384"/>
      <c r="Y4" s="384"/>
      <c r="Z4" s="384"/>
      <c r="AA4" s="384"/>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c r="BE4" s="390"/>
      <c r="BF4" s="390"/>
      <c r="BG4" s="390"/>
    </row>
    <row r="5" spans="1:59" s="391" customFormat="1" ht="21.75" customHeight="1" x14ac:dyDescent="0.5">
      <c r="A5" s="392"/>
      <c r="B5" s="405" t="s">
        <v>342</v>
      </c>
      <c r="C5" s="402"/>
      <c r="D5" s="402"/>
      <c r="E5" s="402"/>
      <c r="F5" s="402"/>
      <c r="G5" s="403"/>
      <c r="H5" s="402"/>
      <c r="I5" s="402"/>
      <c r="J5" s="402"/>
      <c r="K5" s="402"/>
      <c r="L5" s="402"/>
      <c r="M5" s="402"/>
      <c r="N5" s="402"/>
      <c r="O5" s="402"/>
      <c r="P5" s="402"/>
      <c r="Q5" s="402"/>
      <c r="R5" s="402"/>
      <c r="S5" s="402"/>
      <c r="T5" s="402"/>
      <c r="U5" s="404"/>
      <c r="V5" s="384" t="s">
        <v>181</v>
      </c>
      <c r="W5" s="389"/>
      <c r="X5" s="384"/>
      <c r="Y5" s="384"/>
      <c r="Z5" s="384"/>
      <c r="AA5" s="384"/>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c r="BC5" s="390"/>
      <c r="BD5" s="390"/>
      <c r="BE5" s="390"/>
      <c r="BF5" s="390"/>
      <c r="BG5" s="390"/>
    </row>
    <row r="6" spans="1:59" s="391" customFormat="1" ht="21.75" customHeight="1" x14ac:dyDescent="0.5">
      <c r="A6" s="392"/>
      <c r="B6" s="405" t="s">
        <v>343</v>
      </c>
      <c r="C6" s="406"/>
      <c r="D6" s="406"/>
      <c r="E6" s="406"/>
      <c r="F6" s="406"/>
      <c r="G6" s="406"/>
      <c r="H6" s="406"/>
      <c r="I6" s="406"/>
      <c r="J6" s="406"/>
      <c r="K6" s="406"/>
      <c r="L6" s="406"/>
      <c r="M6" s="406"/>
      <c r="N6" s="406"/>
      <c r="O6" s="406"/>
      <c r="P6" s="406"/>
      <c r="Q6" s="406"/>
      <c r="R6" s="406"/>
      <c r="S6" s="406"/>
      <c r="T6" s="406"/>
      <c r="U6" s="407"/>
      <c r="V6" s="384"/>
      <c r="W6" s="384"/>
      <c r="X6" s="384"/>
      <c r="Y6" s="384"/>
      <c r="Z6" s="384"/>
      <c r="AA6" s="384"/>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c r="BE6" s="390"/>
      <c r="BF6" s="390"/>
      <c r="BG6" s="390"/>
    </row>
    <row r="7" spans="1:59" s="391" customFormat="1" ht="21.75" customHeight="1" x14ac:dyDescent="0.5">
      <c r="A7" s="392"/>
      <c r="B7" s="405" t="s">
        <v>344</v>
      </c>
      <c r="C7" s="406"/>
      <c r="D7" s="406"/>
      <c r="E7" s="406"/>
      <c r="F7" s="406"/>
      <c r="G7" s="406"/>
      <c r="H7" s="406"/>
      <c r="I7" s="406"/>
      <c r="J7" s="406"/>
      <c r="K7" s="406"/>
      <c r="L7" s="406"/>
      <c r="M7" s="406"/>
      <c r="N7" s="406"/>
      <c r="O7" s="406"/>
      <c r="P7" s="406"/>
      <c r="Q7" s="406"/>
      <c r="R7" s="406"/>
      <c r="S7" s="406"/>
      <c r="T7" s="406"/>
      <c r="U7" s="407"/>
      <c r="V7" s="384"/>
      <c r="W7" s="408"/>
      <c r="X7" s="408"/>
      <c r="Y7" s="408"/>
      <c r="Z7" s="384"/>
      <c r="AA7" s="384"/>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row>
    <row r="8" spans="1:59" s="391" customFormat="1" ht="21.75" customHeight="1" thickBot="1" x14ac:dyDescent="0.55000000000000004">
      <c r="A8" s="392"/>
      <c r="B8" s="409" t="s">
        <v>184</v>
      </c>
      <c r="C8" s="410"/>
      <c r="D8" s="410"/>
      <c r="E8" s="410"/>
      <c r="F8" s="410"/>
      <c r="G8" s="410"/>
      <c r="H8" s="410"/>
      <c r="I8" s="410"/>
      <c r="J8" s="410"/>
      <c r="K8" s="410"/>
      <c r="L8" s="410"/>
      <c r="M8" s="410"/>
      <c r="N8" s="410"/>
      <c r="O8" s="410"/>
      <c r="P8" s="410"/>
      <c r="Q8" s="410"/>
      <c r="R8" s="410"/>
      <c r="S8" s="410"/>
      <c r="T8" s="410"/>
      <c r="U8" s="411"/>
      <c r="V8" s="384"/>
      <c r="W8" s="408"/>
      <c r="X8" s="408"/>
      <c r="Y8" s="408"/>
      <c r="Z8" s="384"/>
      <c r="AA8" s="384"/>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c r="BE8" s="390"/>
      <c r="BF8" s="390"/>
      <c r="BG8" s="390"/>
    </row>
    <row r="9" spans="1:59" s="391" customFormat="1" ht="21.75" customHeight="1" x14ac:dyDescent="0.5">
      <c r="A9" s="392" t="s">
        <v>185</v>
      </c>
      <c r="B9" s="412"/>
      <c r="C9" s="689" t="s">
        <v>186</v>
      </c>
      <c r="D9" s="689"/>
      <c r="E9" s="413"/>
      <c r="F9" s="414" t="s">
        <v>345</v>
      </c>
      <c r="G9" s="413"/>
      <c r="H9" s="413"/>
      <c r="I9" s="413"/>
      <c r="J9" s="413"/>
      <c r="K9" s="413"/>
      <c r="L9" s="413"/>
      <c r="M9" s="413"/>
      <c r="N9" s="413"/>
      <c r="O9" s="415" t="s">
        <v>346</v>
      </c>
      <c r="P9" s="416"/>
      <c r="Q9" s="416"/>
      <c r="R9" s="417"/>
      <c r="S9" s="417"/>
      <c r="T9" s="417"/>
      <c r="U9" s="418"/>
      <c r="V9" s="392" t="s">
        <v>189</v>
      </c>
      <c r="W9" s="419" t="s">
        <v>190</v>
      </c>
      <c r="X9" s="420">
        <v>1</v>
      </c>
      <c r="Y9" s="421">
        <v>2</v>
      </c>
      <c r="Z9" s="384"/>
      <c r="AA9" s="384"/>
      <c r="AB9" s="390"/>
      <c r="AC9" s="390"/>
      <c r="AD9" s="390"/>
      <c r="AE9" s="390"/>
      <c r="AF9" s="390"/>
      <c r="AG9" s="390"/>
      <c r="AH9" s="390"/>
      <c r="AI9" s="390"/>
      <c r="AJ9" s="390"/>
      <c r="AK9" s="390"/>
      <c r="AL9" s="390"/>
      <c r="AM9" s="390"/>
      <c r="AN9" s="390"/>
      <c r="AO9" s="390"/>
      <c r="AP9" s="390"/>
      <c r="AQ9" s="390"/>
      <c r="AR9" s="390"/>
      <c r="AS9" s="390"/>
      <c r="AT9" s="390"/>
      <c r="AU9" s="390"/>
      <c r="AV9" s="390"/>
      <c r="AW9" s="390"/>
      <c r="AX9" s="390"/>
      <c r="AY9" s="390"/>
      <c r="AZ9" s="390"/>
      <c r="BA9" s="390"/>
      <c r="BB9" s="390"/>
      <c r="BC9" s="390"/>
      <c r="BD9" s="390"/>
      <c r="BE9" s="390"/>
      <c r="BF9" s="390"/>
      <c r="BG9" s="390"/>
    </row>
    <row r="10" spans="1:59" s="429" customFormat="1" x14ac:dyDescent="0.45">
      <c r="A10" s="422"/>
      <c r="B10" s="423"/>
      <c r="C10" s="424">
        <f>$W$10</f>
        <v>0</v>
      </c>
      <c r="D10" s="424">
        <f>W12</f>
        <v>9100</v>
      </c>
      <c r="E10" s="424"/>
      <c r="F10" s="425" t="s">
        <v>191</v>
      </c>
      <c r="G10" s="424"/>
      <c r="H10" s="424"/>
      <c r="I10" s="424"/>
      <c r="J10" s="424"/>
      <c r="K10" s="424"/>
      <c r="L10" s="424"/>
      <c r="M10" s="424"/>
      <c r="N10" s="424"/>
      <c r="O10" s="424"/>
      <c r="P10" s="424"/>
      <c r="Q10" s="424"/>
      <c r="R10" s="424"/>
      <c r="S10" s="424"/>
      <c r="T10" s="424"/>
      <c r="U10" s="426"/>
      <c r="V10" s="427"/>
      <c r="W10" s="423">
        <v>0</v>
      </c>
      <c r="X10" s="424">
        <v>0</v>
      </c>
      <c r="Y10" s="426">
        <v>0</v>
      </c>
      <c r="Z10" s="427"/>
      <c r="AA10" s="427"/>
      <c r="AB10" s="428"/>
      <c r="AC10" s="428"/>
      <c r="AD10" s="428"/>
      <c r="AE10" s="428"/>
      <c r="AF10" s="428"/>
      <c r="AG10" s="428"/>
      <c r="AH10" s="428"/>
      <c r="AI10" s="428"/>
      <c r="AJ10" s="428"/>
      <c r="AK10" s="428"/>
      <c r="AL10" s="428"/>
      <c r="AM10" s="428"/>
      <c r="AN10" s="428"/>
      <c r="AO10" s="428"/>
      <c r="AP10" s="428"/>
      <c r="AQ10" s="428"/>
      <c r="AR10" s="428"/>
      <c r="AS10" s="428"/>
      <c r="AT10" s="428"/>
      <c r="AU10" s="428"/>
      <c r="AV10" s="428"/>
      <c r="AW10" s="428"/>
      <c r="AX10" s="428"/>
      <c r="AY10" s="428"/>
      <c r="AZ10" s="428"/>
      <c r="BA10" s="428"/>
      <c r="BB10" s="428"/>
      <c r="BC10" s="428"/>
      <c r="BD10" s="428"/>
      <c r="BE10" s="428"/>
      <c r="BF10" s="428"/>
      <c r="BG10" s="428"/>
    </row>
    <row r="11" spans="1:59" s="429" customFormat="1" x14ac:dyDescent="0.45">
      <c r="A11" s="422"/>
      <c r="B11" s="423"/>
      <c r="C11" s="424">
        <f>W12</f>
        <v>9100</v>
      </c>
      <c r="D11" s="424" t="s">
        <v>192</v>
      </c>
      <c r="E11" s="424"/>
      <c r="F11" s="425" t="s">
        <v>193</v>
      </c>
      <c r="G11" s="424"/>
      <c r="H11" s="430">
        <f>$Y$12*100</f>
        <v>13.8</v>
      </c>
      <c r="I11" s="430" t="s">
        <v>194</v>
      </c>
      <c r="J11" s="424"/>
      <c r="K11" s="424"/>
      <c r="L11" s="430"/>
      <c r="M11" s="431"/>
      <c r="N11" s="424"/>
      <c r="O11" s="424"/>
      <c r="P11" s="424"/>
      <c r="Q11" s="424"/>
      <c r="R11" s="432"/>
      <c r="S11" s="424"/>
      <c r="T11" s="433"/>
      <c r="U11" s="434"/>
      <c r="V11" s="435" t="s">
        <v>195</v>
      </c>
      <c r="W11" s="423">
        <v>6396</v>
      </c>
      <c r="X11" s="436">
        <v>0</v>
      </c>
      <c r="Y11" s="437"/>
      <c r="Z11" s="427"/>
      <c r="AA11" s="427"/>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8"/>
      <c r="AZ11" s="428"/>
      <c r="BA11" s="428"/>
      <c r="BB11" s="428"/>
      <c r="BC11" s="428"/>
      <c r="BD11" s="428"/>
      <c r="BE11" s="428"/>
      <c r="BF11" s="428"/>
      <c r="BG11" s="428"/>
    </row>
    <row r="12" spans="1:59" s="429" customFormat="1" ht="16" thickBot="1" x14ac:dyDescent="0.5">
      <c r="A12" s="422"/>
      <c r="B12" s="438"/>
      <c r="C12" s="439"/>
      <c r="D12" s="439"/>
      <c r="E12" s="439"/>
      <c r="F12" s="439"/>
      <c r="G12" s="440"/>
      <c r="H12" s="441"/>
      <c r="I12" s="440"/>
      <c r="J12" s="439"/>
      <c r="K12" s="442"/>
      <c r="L12" s="443"/>
      <c r="M12" s="442"/>
      <c r="N12" s="439"/>
      <c r="O12" s="439"/>
      <c r="P12" s="444"/>
      <c r="Q12" s="439"/>
      <c r="R12" s="445"/>
      <c r="S12" s="439"/>
      <c r="T12" s="439"/>
      <c r="U12" s="446"/>
      <c r="V12" s="435" t="s">
        <v>196</v>
      </c>
      <c r="W12" s="423">
        <v>9100</v>
      </c>
      <c r="X12" s="436">
        <v>0</v>
      </c>
      <c r="Y12" s="437">
        <v>0.13800000000000001</v>
      </c>
      <c r="Z12" s="427"/>
      <c r="AA12" s="427"/>
      <c r="AB12" s="428"/>
      <c r="AC12" s="428"/>
      <c r="AD12" s="428"/>
      <c r="AE12" s="428"/>
      <c r="AF12" s="428"/>
      <c r="AG12" s="428"/>
      <c r="AH12" s="428"/>
      <c r="AI12" s="428"/>
      <c r="AJ12" s="428"/>
      <c r="AK12" s="428"/>
      <c r="AL12" s="428"/>
      <c r="AM12" s="428"/>
      <c r="AN12" s="428"/>
      <c r="AO12" s="428"/>
      <c r="AP12" s="428"/>
      <c r="AQ12" s="428"/>
      <c r="AR12" s="428"/>
      <c r="AS12" s="428"/>
      <c r="AT12" s="428"/>
      <c r="AU12" s="428"/>
      <c r="AV12" s="428"/>
      <c r="AW12" s="428"/>
      <c r="AX12" s="428"/>
      <c r="AY12" s="428"/>
      <c r="AZ12" s="428"/>
      <c r="BA12" s="428"/>
      <c r="BB12" s="428"/>
      <c r="BC12" s="428"/>
      <c r="BD12" s="428"/>
      <c r="BE12" s="428"/>
      <c r="BF12" s="428"/>
      <c r="BG12" s="428"/>
    </row>
    <row r="13" spans="1:59" s="429" customFormat="1" ht="17" thickBot="1" x14ac:dyDescent="0.5">
      <c r="A13" s="392"/>
      <c r="B13" s="447"/>
      <c r="C13" s="448"/>
      <c r="D13" s="448"/>
      <c r="E13" s="449"/>
      <c r="F13" s="448"/>
      <c r="G13" s="449"/>
      <c r="H13" s="448"/>
      <c r="I13" s="449"/>
      <c r="J13" s="448"/>
      <c r="K13" s="449"/>
      <c r="L13" s="448"/>
      <c r="M13" s="449"/>
      <c r="N13" s="449"/>
      <c r="O13" s="449"/>
      <c r="P13" s="449"/>
      <c r="Q13" s="449"/>
      <c r="R13" s="449"/>
      <c r="S13" s="449"/>
      <c r="T13" s="449"/>
      <c r="U13" s="449"/>
      <c r="V13" s="435" t="s">
        <v>197</v>
      </c>
      <c r="W13" s="423">
        <v>50270</v>
      </c>
      <c r="X13" s="436">
        <v>0</v>
      </c>
      <c r="Y13" s="426"/>
      <c r="Z13" s="427"/>
      <c r="AA13" s="427"/>
      <c r="AB13" s="428"/>
      <c r="AC13" s="428"/>
      <c r="AD13" s="428"/>
      <c r="AE13" s="428"/>
      <c r="AF13" s="428"/>
      <c r="AG13" s="428"/>
      <c r="AH13" s="428"/>
      <c r="AI13" s="428"/>
      <c r="AJ13" s="428"/>
      <c r="AK13" s="428"/>
      <c r="AL13" s="428"/>
      <c r="AM13" s="428"/>
      <c r="AN13" s="428"/>
      <c r="AO13" s="428"/>
      <c r="AP13" s="428"/>
      <c r="AQ13" s="428"/>
      <c r="AR13" s="428"/>
      <c r="AS13" s="428"/>
      <c r="AT13" s="428"/>
      <c r="AU13" s="428"/>
      <c r="AV13" s="428"/>
      <c r="AW13" s="428"/>
      <c r="AX13" s="428"/>
      <c r="AY13" s="428"/>
      <c r="AZ13" s="428"/>
      <c r="BA13" s="428"/>
      <c r="BB13" s="428"/>
      <c r="BC13" s="428"/>
      <c r="BD13" s="428"/>
      <c r="BE13" s="428"/>
      <c r="BF13" s="428"/>
      <c r="BG13" s="428"/>
    </row>
    <row r="14" spans="1:59" s="429" customFormat="1" ht="17.5" thickTop="1" thickBot="1" x14ac:dyDescent="0.5">
      <c r="A14" s="450"/>
      <c r="B14" s="451"/>
      <c r="C14" s="451"/>
      <c r="D14" s="451"/>
      <c r="E14" s="451"/>
      <c r="F14" s="452"/>
      <c r="G14" s="451"/>
      <c r="H14" s="451"/>
      <c r="I14" s="451"/>
      <c r="J14" s="451"/>
      <c r="K14" s="451"/>
      <c r="L14" s="451"/>
      <c r="M14" s="451"/>
      <c r="N14" s="451"/>
      <c r="O14" s="451"/>
      <c r="P14" s="451"/>
      <c r="Q14" s="451"/>
      <c r="R14" s="451"/>
      <c r="S14" s="451"/>
      <c r="T14" s="451"/>
      <c r="U14" s="451"/>
      <c r="V14" s="427"/>
      <c r="W14" s="423"/>
      <c r="X14" s="436"/>
      <c r="Y14" s="437"/>
      <c r="Z14" s="427"/>
      <c r="AA14" s="427"/>
      <c r="AB14" s="428"/>
      <c r="AC14" s="428"/>
      <c r="AD14" s="428"/>
      <c r="AE14" s="428"/>
      <c r="AF14" s="428"/>
      <c r="AG14" s="428"/>
      <c r="AH14" s="428"/>
      <c r="AI14" s="428"/>
      <c r="AJ14" s="428"/>
      <c r="AK14" s="428"/>
      <c r="AL14" s="428"/>
      <c r="AM14" s="428"/>
      <c r="AN14" s="428"/>
      <c r="AO14" s="428"/>
      <c r="AP14" s="428"/>
      <c r="AQ14" s="428"/>
      <c r="AR14" s="428"/>
      <c r="AS14" s="428"/>
      <c r="AT14" s="428"/>
      <c r="AU14" s="428"/>
      <c r="AV14" s="428"/>
      <c r="AW14" s="428"/>
      <c r="AX14" s="428"/>
      <c r="AY14" s="428"/>
      <c r="AZ14" s="428"/>
      <c r="BA14" s="428"/>
      <c r="BB14" s="428"/>
      <c r="BC14" s="428"/>
      <c r="BD14" s="428"/>
      <c r="BE14" s="428"/>
      <c r="BF14" s="428"/>
      <c r="BG14" s="428"/>
    </row>
    <row r="15" spans="1:59" s="429" customFormat="1" ht="18.75" customHeight="1" thickTop="1" thickBot="1" x14ac:dyDescent="0.5">
      <c r="A15" s="392" t="s">
        <v>198</v>
      </c>
      <c r="B15" s="690" t="s">
        <v>199</v>
      </c>
      <c r="C15" s="691"/>
      <c r="D15" s="691"/>
      <c r="E15" s="691"/>
      <c r="F15" s="691"/>
      <c r="G15" s="691"/>
      <c r="H15" s="691"/>
      <c r="I15" s="691"/>
      <c r="J15" s="691"/>
      <c r="K15" s="691"/>
      <c r="L15" s="691"/>
      <c r="M15" s="692"/>
      <c r="N15" s="693" t="s">
        <v>200</v>
      </c>
      <c r="O15" s="694"/>
      <c r="P15" s="694"/>
      <c r="Q15" s="694"/>
      <c r="R15" s="694"/>
      <c r="S15" s="694"/>
      <c r="T15" s="694"/>
      <c r="U15" s="694"/>
      <c r="V15" s="453"/>
      <c r="W15" s="454" t="s">
        <v>201</v>
      </c>
      <c r="X15" s="455">
        <v>0.24099999999999999</v>
      </c>
      <c r="Y15" s="446"/>
      <c r="Z15" s="427"/>
      <c r="AA15" s="427"/>
      <c r="AB15" s="428"/>
      <c r="AC15" s="428"/>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8"/>
      <c r="BC15" s="428"/>
      <c r="BD15" s="428"/>
      <c r="BE15" s="428"/>
      <c r="BF15" s="428"/>
      <c r="BG15" s="428"/>
    </row>
    <row r="16" spans="1:59" x14ac:dyDescent="0.35">
      <c r="A16" s="384"/>
      <c r="B16" s="456"/>
      <c r="C16" s="457" t="s">
        <v>202</v>
      </c>
      <c r="D16" s="457" t="s">
        <v>203</v>
      </c>
      <c r="E16" s="457"/>
      <c r="F16" s="458" t="s">
        <v>204</v>
      </c>
      <c r="G16" s="457"/>
      <c r="H16" s="458" t="s">
        <v>205</v>
      </c>
      <c r="I16" s="457"/>
      <c r="J16" s="458" t="s">
        <v>201</v>
      </c>
      <c r="K16" s="457"/>
      <c r="L16" s="458" t="s">
        <v>206</v>
      </c>
      <c r="M16" s="459"/>
      <c r="N16" s="460" t="s">
        <v>204</v>
      </c>
      <c r="O16" s="457"/>
      <c r="P16" s="457"/>
      <c r="Q16" s="457"/>
      <c r="R16" s="458" t="s">
        <v>205</v>
      </c>
      <c r="S16" s="457"/>
      <c r="T16" s="461" t="s">
        <v>206</v>
      </c>
      <c r="U16" s="462"/>
      <c r="V16" s="384"/>
      <c r="W16" s="384"/>
      <c r="X16" s="384"/>
      <c r="Y16" s="384"/>
      <c r="Z16" s="384"/>
      <c r="AA16" s="384"/>
      <c r="AB16" s="384"/>
      <c r="AC16" s="384"/>
      <c r="AD16" s="384"/>
      <c r="AE16" s="384"/>
      <c r="AF16" s="384"/>
      <c r="AG16" s="384"/>
      <c r="AH16" s="384"/>
      <c r="AI16" s="384"/>
      <c r="AJ16" s="384"/>
      <c r="AK16" s="384"/>
      <c r="AL16" s="384"/>
      <c r="AM16" s="384"/>
      <c r="AN16" s="384"/>
      <c r="AO16" s="384"/>
      <c r="AP16" s="384"/>
      <c r="AQ16" s="384"/>
      <c r="AR16" s="384"/>
      <c r="AS16" s="384"/>
      <c r="AT16" s="384"/>
      <c r="AU16" s="384"/>
      <c r="AV16" s="384"/>
      <c r="AW16" s="384"/>
      <c r="AX16" s="384"/>
      <c r="AY16" s="384"/>
      <c r="AZ16" s="384"/>
      <c r="BA16" s="384"/>
      <c r="BB16" s="384"/>
      <c r="BC16" s="384"/>
      <c r="BD16" s="384"/>
      <c r="BE16" s="384"/>
      <c r="BF16" s="384"/>
      <c r="BG16" s="384"/>
    </row>
    <row r="17" spans="1:59" ht="16" thickBot="1" x14ac:dyDescent="0.4">
      <c r="A17" s="384"/>
      <c r="B17" s="464"/>
      <c r="C17" s="465"/>
      <c r="D17" s="465"/>
      <c r="E17" s="465"/>
      <c r="F17" s="465"/>
      <c r="G17" s="465"/>
      <c r="H17" s="465"/>
      <c r="I17" s="465"/>
      <c r="J17" s="465"/>
      <c r="K17" s="465"/>
      <c r="L17" s="465"/>
      <c r="M17" s="465"/>
      <c r="N17" s="466"/>
      <c r="O17" s="465"/>
      <c r="P17" s="465"/>
      <c r="Q17" s="465"/>
      <c r="R17" s="465"/>
      <c r="S17" s="465"/>
      <c r="T17" s="465"/>
      <c r="U17" s="467"/>
      <c r="V17" s="384"/>
      <c r="W17" s="384"/>
      <c r="X17" s="468"/>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c r="AX17" s="384"/>
      <c r="AY17" s="384"/>
      <c r="AZ17" s="384"/>
      <c r="BA17" s="384"/>
      <c r="BB17" s="384"/>
      <c r="BC17" s="384"/>
      <c r="BD17" s="384"/>
      <c r="BE17" s="384"/>
      <c r="BF17" s="384"/>
      <c r="BG17" s="384"/>
    </row>
    <row r="18" spans="1:59" ht="16" customHeight="1" x14ac:dyDescent="0.35">
      <c r="A18" s="384"/>
      <c r="B18" s="469"/>
      <c r="C18" s="470" t="s">
        <v>207</v>
      </c>
      <c r="D18" s="471"/>
      <c r="E18" s="472"/>
      <c r="F18" s="473"/>
      <c r="G18" s="473"/>
      <c r="H18" s="473"/>
      <c r="I18" s="473"/>
      <c r="J18" s="473"/>
      <c r="K18" s="473"/>
      <c r="L18" s="473"/>
      <c r="M18" s="473"/>
      <c r="N18" s="474"/>
      <c r="O18" s="473"/>
      <c r="P18" s="473"/>
      <c r="Q18" s="473"/>
      <c r="R18" s="473"/>
      <c r="S18" s="473"/>
      <c r="T18" s="473"/>
      <c r="U18" s="475"/>
      <c r="V18" s="384"/>
      <c r="W18" s="384"/>
      <c r="X18" s="468"/>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c r="AW18" s="384"/>
      <c r="AX18" s="384"/>
      <c r="AY18" s="384"/>
      <c r="AZ18" s="384"/>
      <c r="BA18" s="384"/>
      <c r="BB18" s="384"/>
      <c r="BC18" s="384"/>
      <c r="BD18" s="384"/>
      <c r="BE18" s="384"/>
      <c r="BF18" s="384"/>
      <c r="BG18" s="384"/>
    </row>
    <row r="19" spans="1:59" ht="16" customHeight="1" x14ac:dyDescent="0.35">
      <c r="A19" s="384"/>
      <c r="B19" s="469"/>
      <c r="C19" s="476" t="s">
        <v>208</v>
      </c>
      <c r="D19" s="471"/>
      <c r="E19" s="472"/>
      <c r="F19" s="473"/>
      <c r="G19" s="473"/>
      <c r="H19" s="473"/>
      <c r="I19" s="473"/>
      <c r="J19" s="473"/>
      <c r="K19" s="473"/>
      <c r="L19" s="473"/>
      <c r="M19" s="473"/>
      <c r="N19" s="474"/>
      <c r="O19" s="473"/>
      <c r="P19" s="473"/>
      <c r="Q19" s="473"/>
      <c r="R19" s="473"/>
      <c r="S19" s="473"/>
      <c r="T19" s="473"/>
      <c r="U19" s="475"/>
      <c r="V19" s="384"/>
      <c r="W19" s="477" t="s">
        <v>209</v>
      </c>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c r="AU19" s="384"/>
      <c r="AV19" s="384"/>
      <c r="AW19" s="384"/>
      <c r="AX19" s="384"/>
      <c r="AY19" s="384"/>
      <c r="AZ19" s="384"/>
      <c r="BA19" s="384"/>
      <c r="BB19" s="384"/>
      <c r="BC19" s="384"/>
      <c r="BD19" s="384"/>
      <c r="BE19" s="384"/>
      <c r="BF19" s="384"/>
      <c r="BG19" s="384"/>
    </row>
    <row r="20" spans="1:59" ht="16" customHeight="1" x14ac:dyDescent="0.35">
      <c r="A20" s="384"/>
      <c r="B20" s="478"/>
      <c r="C20" s="476" t="s">
        <v>210</v>
      </c>
      <c r="D20" s="476">
        <v>6</v>
      </c>
      <c r="E20" s="472"/>
      <c r="F20" s="473">
        <f>SUM([15]Sheet2!E22*195/228)</f>
        <v>19446.11842105263</v>
      </c>
      <c r="G20" s="473"/>
      <c r="H20" s="473">
        <f t="shared" ref="H20:H39" si="0">IF($F20&gt;$W$12,($F20-$W$12)*$Y$12,"ERROR")</f>
        <v>1427.764342105263</v>
      </c>
      <c r="I20" s="473"/>
      <c r="J20" s="473">
        <f t="shared" ref="J20:J39" si="1">$F20*$X$15</f>
        <v>4686.5145394736837</v>
      </c>
      <c r="K20" s="473"/>
      <c r="L20" s="473">
        <f t="shared" ref="L20:L39" si="2">F20+ROUND(H20,0)+ROUND(J20,0)</f>
        <v>25561.11842105263</v>
      </c>
      <c r="M20" s="473"/>
      <c r="N20" s="474">
        <f t="shared" ref="N20:N39" si="3">F20</f>
        <v>19446.11842105263</v>
      </c>
      <c r="O20" s="473"/>
      <c r="P20" s="473"/>
      <c r="Q20" s="473"/>
      <c r="R20" s="473">
        <f t="shared" ref="R20:R39" si="4">IF($N20&gt;$W$12,($N20-$W$12)*$Y$12,"ERROR")</f>
        <v>1427.764342105263</v>
      </c>
      <c r="S20" s="473"/>
      <c r="T20" s="473">
        <f t="shared" ref="T20:T39" si="5">SUM(N20:R20)</f>
        <v>20873.882763157893</v>
      </c>
      <c r="U20" s="475"/>
      <c r="V20" s="479"/>
      <c r="W20" s="477" t="s">
        <v>211</v>
      </c>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4"/>
      <c r="AZ20" s="384"/>
      <c r="BA20" s="384"/>
      <c r="BB20" s="384"/>
      <c r="BC20" s="384"/>
      <c r="BD20" s="384"/>
      <c r="BE20" s="384"/>
      <c r="BF20" s="384"/>
      <c r="BG20" s="384"/>
    </row>
    <row r="21" spans="1:59" ht="16" customHeight="1" x14ac:dyDescent="0.35">
      <c r="A21" s="384"/>
      <c r="B21" s="478"/>
      <c r="C21" s="476" t="s">
        <v>207</v>
      </c>
      <c r="D21" s="476">
        <v>7</v>
      </c>
      <c r="E21" s="472"/>
      <c r="F21" s="473">
        <f>SUM([15]Sheet2!E23*195/228)</f>
        <v>19762.565789473683</v>
      </c>
      <c r="G21" s="473"/>
      <c r="H21" s="473">
        <f t="shared" si="0"/>
        <v>1471.4340789473683</v>
      </c>
      <c r="I21" s="473"/>
      <c r="J21" s="473">
        <f t="shared" si="1"/>
        <v>4762.7783552631572</v>
      </c>
      <c r="K21" s="473"/>
      <c r="L21" s="473">
        <f t="shared" si="2"/>
        <v>25996.565789473683</v>
      </c>
      <c r="M21" s="473"/>
      <c r="N21" s="474">
        <f t="shared" si="3"/>
        <v>19762.565789473683</v>
      </c>
      <c r="O21" s="473"/>
      <c r="P21" s="473"/>
      <c r="Q21" s="473"/>
      <c r="R21" s="473">
        <f t="shared" si="4"/>
        <v>1471.4340789473683</v>
      </c>
      <c r="S21" s="473"/>
      <c r="T21" s="473">
        <f t="shared" si="5"/>
        <v>21233.999868421051</v>
      </c>
      <c r="U21" s="475"/>
      <c r="V21" s="479"/>
      <c r="W21" s="477"/>
      <c r="X21" s="384"/>
      <c r="Y21" s="384"/>
      <c r="Z21" s="384"/>
      <c r="AA21" s="384"/>
      <c r="AB21" s="384"/>
      <c r="AC21" s="384"/>
      <c r="AD21" s="384"/>
      <c r="AE21" s="384"/>
      <c r="AF21" s="384"/>
      <c r="AG21" s="384"/>
      <c r="AH21" s="384"/>
      <c r="AI21" s="384"/>
      <c r="AJ21" s="384"/>
      <c r="AK21" s="384"/>
      <c r="AL21" s="384"/>
      <c r="AM21" s="384"/>
      <c r="AN21" s="384"/>
      <c r="AO21" s="384"/>
      <c r="AP21" s="384"/>
      <c r="AQ21" s="384"/>
      <c r="AR21" s="384"/>
      <c r="AS21" s="384"/>
      <c r="AT21" s="384"/>
      <c r="AU21" s="384"/>
      <c r="AV21" s="384"/>
      <c r="AW21" s="384"/>
      <c r="AX21" s="384"/>
      <c r="AY21" s="384"/>
      <c r="AZ21" s="384"/>
      <c r="BA21" s="384"/>
      <c r="BB21" s="384"/>
      <c r="BC21" s="384"/>
      <c r="BD21" s="384"/>
      <c r="BE21" s="384"/>
      <c r="BF21" s="384"/>
      <c r="BG21" s="384"/>
    </row>
    <row r="22" spans="1:59" ht="16" customHeight="1" x14ac:dyDescent="0.35">
      <c r="A22" s="384"/>
      <c r="B22" s="478"/>
      <c r="C22" s="476" t="s">
        <v>207</v>
      </c>
      <c r="D22" s="476">
        <v>8</v>
      </c>
      <c r="E22" s="472"/>
      <c r="F22" s="473">
        <f>SUM([15]Sheet2!E24*195/228)</f>
        <v>20116.644736842107</v>
      </c>
      <c r="G22" s="473"/>
      <c r="H22" s="473">
        <f t="shared" si="0"/>
        <v>1520.2969736842108</v>
      </c>
      <c r="I22" s="473"/>
      <c r="J22" s="473">
        <f t="shared" si="1"/>
        <v>4848.1113815789477</v>
      </c>
      <c r="K22" s="473"/>
      <c r="L22" s="473">
        <f t="shared" si="2"/>
        <v>26484.644736842107</v>
      </c>
      <c r="M22" s="473"/>
      <c r="N22" s="474">
        <f t="shared" si="3"/>
        <v>20116.644736842107</v>
      </c>
      <c r="O22" s="473"/>
      <c r="P22" s="473"/>
      <c r="Q22" s="473"/>
      <c r="R22" s="473">
        <f t="shared" si="4"/>
        <v>1520.2969736842108</v>
      </c>
      <c r="S22" s="473"/>
      <c r="T22" s="473">
        <f t="shared" si="5"/>
        <v>21636.941710526316</v>
      </c>
      <c r="U22" s="475"/>
      <c r="V22" s="479"/>
      <c r="W22" s="477" t="s">
        <v>212</v>
      </c>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c r="AY22" s="384"/>
      <c r="AZ22" s="384"/>
      <c r="BA22" s="384"/>
      <c r="BB22" s="384"/>
      <c r="BC22" s="384"/>
      <c r="BD22" s="384"/>
      <c r="BE22" s="384"/>
      <c r="BF22" s="384"/>
      <c r="BG22" s="384"/>
    </row>
    <row r="23" spans="1:59" ht="16" customHeight="1" x14ac:dyDescent="0.35">
      <c r="A23" s="384"/>
      <c r="B23" s="478"/>
      <c r="C23" s="480" t="s">
        <v>207</v>
      </c>
      <c r="D23" s="480">
        <v>9</v>
      </c>
      <c r="E23" s="481"/>
      <c r="F23" s="482">
        <f>SUM([15]Sheet2!E25*195/228)</f>
        <v>20434.802631578947</v>
      </c>
      <c r="G23" s="482"/>
      <c r="H23" s="482">
        <f t="shared" si="0"/>
        <v>1564.2027631578947</v>
      </c>
      <c r="I23" s="482"/>
      <c r="J23" s="482">
        <f t="shared" si="1"/>
        <v>4924.787434210526</v>
      </c>
      <c r="K23" s="482"/>
      <c r="L23" s="491">
        <f t="shared" si="2"/>
        <v>26923.802631578947</v>
      </c>
      <c r="M23" s="482"/>
      <c r="N23" s="483">
        <f t="shared" si="3"/>
        <v>20434.802631578947</v>
      </c>
      <c r="O23" s="482"/>
      <c r="P23" s="482"/>
      <c r="Q23" s="482"/>
      <c r="R23" s="482">
        <f t="shared" si="4"/>
        <v>1564.2027631578947</v>
      </c>
      <c r="S23" s="482"/>
      <c r="T23" s="482">
        <f t="shared" si="5"/>
        <v>21999.00539473684</v>
      </c>
      <c r="U23" s="475"/>
      <c r="V23" s="384"/>
      <c r="W23" s="477" t="s">
        <v>213</v>
      </c>
      <c r="X23" s="384"/>
      <c r="Y23" s="384"/>
      <c r="Z23" s="384"/>
      <c r="AA23" s="384"/>
      <c r="AB23" s="384"/>
      <c r="AC23" s="384"/>
      <c r="AD23" s="384"/>
      <c r="AE23" s="384"/>
      <c r="AF23" s="384"/>
      <c r="AG23" s="384"/>
      <c r="AH23" s="384"/>
      <c r="AI23" s="384"/>
      <c r="AJ23" s="384"/>
      <c r="AK23" s="384"/>
      <c r="AL23" s="384"/>
      <c r="AM23" s="384"/>
      <c r="AN23" s="384"/>
      <c r="AO23" s="384"/>
      <c r="AP23" s="384"/>
      <c r="AQ23" s="384"/>
      <c r="AR23" s="384"/>
      <c r="AS23" s="384"/>
      <c r="AT23" s="384"/>
      <c r="AU23" s="384"/>
      <c r="AV23" s="384"/>
      <c r="AW23" s="384"/>
      <c r="AX23" s="384"/>
      <c r="AY23" s="384"/>
      <c r="AZ23" s="384"/>
      <c r="BA23" s="384"/>
      <c r="BB23" s="384"/>
      <c r="BC23" s="384"/>
      <c r="BD23" s="384"/>
      <c r="BE23" s="384"/>
      <c r="BF23" s="384"/>
      <c r="BG23" s="384"/>
    </row>
    <row r="24" spans="1:59" ht="16" customHeight="1" x14ac:dyDescent="0.35">
      <c r="A24" s="384"/>
      <c r="B24" s="478"/>
      <c r="C24" s="476" t="s">
        <v>214</v>
      </c>
      <c r="D24" s="476">
        <v>12</v>
      </c>
      <c r="E24" s="472"/>
      <c r="F24" s="473">
        <f>SUM([15]Sheet2!E28*195/228)</f>
        <v>21483.355263157893</v>
      </c>
      <c r="G24" s="473"/>
      <c r="H24" s="473">
        <f t="shared" si="0"/>
        <v>1708.9030263157895</v>
      </c>
      <c r="I24" s="473"/>
      <c r="J24" s="473">
        <f t="shared" si="1"/>
        <v>5177.4886184210518</v>
      </c>
      <c r="K24" s="473"/>
      <c r="L24" s="473">
        <f t="shared" si="2"/>
        <v>28369.355263157893</v>
      </c>
      <c r="M24" s="473"/>
      <c r="N24" s="474">
        <f t="shared" si="3"/>
        <v>21483.355263157893</v>
      </c>
      <c r="O24" s="473"/>
      <c r="P24" s="473"/>
      <c r="Q24" s="473"/>
      <c r="R24" s="473">
        <f t="shared" si="4"/>
        <v>1708.9030263157895</v>
      </c>
      <c r="S24" s="473"/>
      <c r="T24" s="473">
        <f t="shared" si="5"/>
        <v>23192.258289473684</v>
      </c>
      <c r="U24" s="475"/>
      <c r="V24" s="479"/>
      <c r="W24" s="477"/>
      <c r="X24" s="384"/>
      <c r="Y24" s="384"/>
      <c r="Z24" s="384"/>
      <c r="AA24" s="384"/>
      <c r="AB24" s="384"/>
      <c r="AC24" s="384"/>
      <c r="AD24" s="384"/>
      <c r="AE24" s="384"/>
      <c r="AF24" s="384"/>
      <c r="AG24" s="384"/>
      <c r="AH24" s="384"/>
      <c r="AI24" s="384"/>
      <c r="AJ24" s="384"/>
      <c r="AK24" s="384"/>
      <c r="AL24" s="384"/>
      <c r="AM24" s="384"/>
      <c r="AN24" s="384"/>
      <c r="AO24" s="384"/>
      <c r="AP24" s="384"/>
      <c r="AQ24" s="384"/>
      <c r="AR24" s="384"/>
      <c r="AS24" s="384"/>
      <c r="AT24" s="384"/>
      <c r="AU24" s="384"/>
      <c r="AV24" s="384"/>
      <c r="AW24" s="384"/>
      <c r="AX24" s="384"/>
      <c r="AY24" s="384"/>
      <c r="AZ24" s="384"/>
      <c r="BA24" s="384"/>
      <c r="BB24" s="384"/>
      <c r="BC24" s="384"/>
      <c r="BD24" s="384"/>
      <c r="BE24" s="384"/>
      <c r="BF24" s="384"/>
      <c r="BG24" s="384"/>
    </row>
    <row r="25" spans="1:59" ht="16" customHeight="1" x14ac:dyDescent="0.35">
      <c r="A25" s="384"/>
      <c r="B25" s="478"/>
      <c r="C25" s="476" t="s">
        <v>215</v>
      </c>
      <c r="D25" s="476">
        <v>13</v>
      </c>
      <c r="E25" s="472"/>
      <c r="F25" s="473">
        <f>SUM([15]Sheet2!E29*195/228)</f>
        <v>22203.486842105263</v>
      </c>
      <c r="G25" s="473"/>
      <c r="H25" s="473">
        <f t="shared" si="0"/>
        <v>1808.2811842105266</v>
      </c>
      <c r="I25" s="473"/>
      <c r="J25" s="473">
        <f t="shared" si="1"/>
        <v>5351.0403289473679</v>
      </c>
      <c r="K25" s="473"/>
      <c r="L25" s="473">
        <f t="shared" si="2"/>
        <v>29362.486842105263</v>
      </c>
      <c r="M25" s="473"/>
      <c r="N25" s="474">
        <f t="shared" si="3"/>
        <v>22203.486842105263</v>
      </c>
      <c r="O25" s="473"/>
      <c r="P25" s="473"/>
      <c r="Q25" s="473"/>
      <c r="R25" s="473">
        <f t="shared" si="4"/>
        <v>1808.2811842105266</v>
      </c>
      <c r="S25" s="473"/>
      <c r="T25" s="473">
        <f t="shared" si="5"/>
        <v>24011.768026315789</v>
      </c>
      <c r="U25" s="475"/>
      <c r="V25" s="479"/>
      <c r="W25" s="477" t="s">
        <v>216</v>
      </c>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4"/>
      <c r="AZ25" s="384"/>
      <c r="BA25" s="384"/>
      <c r="BB25" s="384"/>
      <c r="BC25" s="384"/>
      <c r="BD25" s="384"/>
      <c r="BE25" s="384"/>
      <c r="BF25" s="384"/>
      <c r="BG25" s="384"/>
    </row>
    <row r="26" spans="1:59" ht="16" customHeight="1" x14ac:dyDescent="0.35">
      <c r="A26" s="384"/>
      <c r="B26" s="478"/>
      <c r="C26" s="476" t="s">
        <v>207</v>
      </c>
      <c r="D26" s="476">
        <v>14</v>
      </c>
      <c r="E26" s="472"/>
      <c r="F26" s="473">
        <f>SUM([15]Sheet2!E30*195/228)</f>
        <v>22992.894736842107</v>
      </c>
      <c r="G26" s="473"/>
      <c r="H26" s="473">
        <f t="shared" si="0"/>
        <v>1917.2194736842109</v>
      </c>
      <c r="I26" s="473"/>
      <c r="J26" s="473">
        <f t="shared" si="1"/>
        <v>5541.2876315789472</v>
      </c>
      <c r="K26" s="473"/>
      <c r="L26" s="473">
        <f t="shared" si="2"/>
        <v>30450.894736842107</v>
      </c>
      <c r="M26" s="484"/>
      <c r="N26" s="473">
        <f t="shared" si="3"/>
        <v>22992.894736842107</v>
      </c>
      <c r="O26" s="473"/>
      <c r="P26" s="473"/>
      <c r="Q26" s="473"/>
      <c r="R26" s="473">
        <f t="shared" si="4"/>
        <v>1917.2194736842109</v>
      </c>
      <c r="S26" s="473"/>
      <c r="T26" s="473">
        <f t="shared" si="5"/>
        <v>24910.114210526317</v>
      </c>
      <c r="U26" s="475"/>
      <c r="V26" s="479"/>
      <c r="W26" s="477" t="s">
        <v>347</v>
      </c>
      <c r="X26" s="384"/>
      <c r="Y26" s="384"/>
      <c r="Z26" s="384"/>
      <c r="AA26" s="384"/>
      <c r="AB26" s="384"/>
      <c r="AC26" s="384"/>
      <c r="AD26" s="384"/>
      <c r="AE26" s="384"/>
      <c r="AF26" s="384"/>
      <c r="AG26" s="384"/>
      <c r="AH26" s="384"/>
      <c r="AI26" s="384"/>
      <c r="AJ26" s="384"/>
      <c r="AK26" s="384"/>
      <c r="AL26" s="384"/>
      <c r="AM26" s="384"/>
      <c r="AN26" s="384"/>
      <c r="AO26" s="384"/>
      <c r="AP26" s="384"/>
      <c r="AQ26" s="384"/>
      <c r="AR26" s="384"/>
      <c r="AS26" s="384"/>
      <c r="AT26" s="384"/>
      <c r="AU26" s="384"/>
      <c r="AV26" s="384"/>
      <c r="AW26" s="384"/>
      <c r="AX26" s="384"/>
      <c r="AY26" s="384"/>
      <c r="AZ26" s="384"/>
      <c r="BA26" s="384"/>
      <c r="BB26" s="384"/>
      <c r="BC26" s="384"/>
      <c r="BD26" s="384"/>
      <c r="BE26" s="384"/>
      <c r="BF26" s="384"/>
      <c r="BG26" s="384"/>
    </row>
    <row r="27" spans="1:59" ht="16" customHeight="1" x14ac:dyDescent="0.35">
      <c r="A27" s="384"/>
      <c r="B27" s="478"/>
      <c r="C27" s="480" t="s">
        <v>207</v>
      </c>
      <c r="D27" s="480">
        <v>15</v>
      </c>
      <c r="E27" s="481"/>
      <c r="F27" s="482">
        <f>SUM([15]Sheet2!E31*195/228)</f>
        <v>23778.88157894737</v>
      </c>
      <c r="G27" s="482"/>
      <c r="H27" s="482">
        <f t="shared" si="0"/>
        <v>2025.6856578947372</v>
      </c>
      <c r="I27" s="482"/>
      <c r="J27" s="482">
        <f t="shared" si="1"/>
        <v>5730.7104605263157</v>
      </c>
      <c r="K27" s="482"/>
      <c r="L27" s="482">
        <f t="shared" si="2"/>
        <v>31535.88157894737</v>
      </c>
      <c r="M27" s="482"/>
      <c r="N27" s="483">
        <f t="shared" si="3"/>
        <v>23778.88157894737</v>
      </c>
      <c r="O27" s="482"/>
      <c r="P27" s="482"/>
      <c r="Q27" s="482"/>
      <c r="R27" s="482">
        <f t="shared" si="4"/>
        <v>2025.6856578947372</v>
      </c>
      <c r="S27" s="482"/>
      <c r="T27" s="482">
        <f t="shared" si="5"/>
        <v>25804.567236842107</v>
      </c>
      <c r="U27" s="475"/>
      <c r="V27" s="479"/>
      <c r="W27" s="477"/>
      <c r="X27" s="384"/>
      <c r="Y27" s="384"/>
      <c r="Z27" s="384"/>
      <c r="AA27" s="384"/>
      <c r="AB27" s="384"/>
      <c r="AC27" s="384"/>
      <c r="AD27" s="384"/>
      <c r="AE27" s="384"/>
      <c r="AF27" s="384"/>
      <c r="AG27" s="384"/>
      <c r="AH27" s="384"/>
      <c r="AI27" s="384"/>
      <c r="AJ27" s="384"/>
      <c r="AK27" s="384"/>
      <c r="AL27" s="384"/>
      <c r="AM27" s="384"/>
      <c r="AN27" s="384"/>
      <c r="AO27" s="384"/>
      <c r="AP27" s="384"/>
      <c r="AQ27" s="384"/>
      <c r="AR27" s="384"/>
      <c r="AS27" s="384"/>
      <c r="AT27" s="384"/>
      <c r="AU27" s="384"/>
      <c r="AV27" s="384"/>
      <c r="AW27" s="384"/>
      <c r="AX27" s="384"/>
      <c r="AY27" s="384"/>
      <c r="AZ27" s="384"/>
      <c r="BA27" s="384"/>
      <c r="BB27" s="384"/>
      <c r="BC27" s="384"/>
      <c r="BD27" s="384"/>
      <c r="BE27" s="384"/>
      <c r="BF27" s="384"/>
      <c r="BG27" s="384"/>
    </row>
    <row r="28" spans="1:59" ht="16" customHeight="1" x14ac:dyDescent="0.35">
      <c r="A28" s="384"/>
      <c r="B28" s="478"/>
      <c r="C28" s="476" t="s">
        <v>218</v>
      </c>
      <c r="D28" s="476">
        <v>15</v>
      </c>
      <c r="E28" s="472"/>
      <c r="F28" s="473">
        <f>SUM([15]Sheet2!E31*195/228)</f>
        <v>23778.88157894737</v>
      </c>
      <c r="G28" s="473"/>
      <c r="H28" s="473">
        <f t="shared" si="0"/>
        <v>2025.6856578947372</v>
      </c>
      <c r="I28" s="473"/>
      <c r="J28" s="473">
        <f t="shared" si="1"/>
        <v>5730.7104605263157</v>
      </c>
      <c r="K28" s="473"/>
      <c r="L28" s="473">
        <f t="shared" si="2"/>
        <v>31535.88157894737</v>
      </c>
      <c r="M28" s="473"/>
      <c r="N28" s="474">
        <f t="shared" si="3"/>
        <v>23778.88157894737</v>
      </c>
      <c r="O28" s="473"/>
      <c r="P28" s="473"/>
      <c r="Q28" s="473"/>
      <c r="R28" s="473">
        <f t="shared" si="4"/>
        <v>2025.6856578947372</v>
      </c>
      <c r="S28" s="473"/>
      <c r="T28" s="473">
        <f t="shared" si="5"/>
        <v>25804.567236842107</v>
      </c>
      <c r="U28" s="475"/>
      <c r="V28" s="479"/>
      <c r="W28" s="477" t="s">
        <v>219</v>
      </c>
      <c r="X28" s="384"/>
      <c r="Y28" s="384"/>
      <c r="Z28" s="384"/>
      <c r="AA28" s="384"/>
      <c r="AB28" s="384"/>
      <c r="AC28" s="384"/>
      <c r="AD28" s="384"/>
      <c r="AE28" s="384"/>
      <c r="AF28" s="384"/>
      <c r="AG28" s="384"/>
      <c r="AH28" s="384"/>
      <c r="AI28" s="384"/>
      <c r="AJ28" s="384"/>
      <c r="AK28" s="384"/>
      <c r="AL28" s="384"/>
      <c r="AM28" s="384"/>
      <c r="AN28" s="384"/>
      <c r="AO28" s="384"/>
      <c r="AP28" s="384"/>
      <c r="AQ28" s="384"/>
      <c r="AR28" s="384"/>
      <c r="AS28" s="384"/>
      <c r="AT28" s="384"/>
      <c r="AU28" s="384"/>
      <c r="AV28" s="384"/>
      <c r="AW28" s="384"/>
      <c r="AX28" s="384"/>
      <c r="AY28" s="384"/>
      <c r="AZ28" s="384"/>
      <c r="BA28" s="384"/>
      <c r="BB28" s="384"/>
      <c r="BC28" s="384"/>
      <c r="BD28" s="384"/>
      <c r="BE28" s="384"/>
      <c r="BF28" s="384"/>
      <c r="BG28" s="384"/>
    </row>
    <row r="29" spans="1:59" ht="16" customHeight="1" x14ac:dyDescent="0.35">
      <c r="A29" s="384"/>
      <c r="B29" s="478"/>
      <c r="C29" s="476" t="s">
        <v>220</v>
      </c>
      <c r="D29" s="476">
        <v>16</v>
      </c>
      <c r="E29" s="472"/>
      <c r="F29" s="473">
        <f>SUM([15]Sheet2!E32*195/228)</f>
        <v>24468.223684210527</v>
      </c>
      <c r="G29" s="473"/>
      <c r="H29" s="473">
        <f t="shared" si="0"/>
        <v>2120.8148684210528</v>
      </c>
      <c r="I29" s="473"/>
      <c r="J29" s="473">
        <f t="shared" si="1"/>
        <v>5896.8419078947363</v>
      </c>
      <c r="K29" s="473"/>
      <c r="L29" s="473">
        <f t="shared" si="2"/>
        <v>32486.223684210527</v>
      </c>
      <c r="M29" s="473"/>
      <c r="N29" s="474">
        <f t="shared" si="3"/>
        <v>24468.223684210527</v>
      </c>
      <c r="O29" s="473"/>
      <c r="P29" s="473"/>
      <c r="Q29" s="473"/>
      <c r="R29" s="473">
        <f t="shared" si="4"/>
        <v>2120.8148684210528</v>
      </c>
      <c r="S29" s="473"/>
      <c r="T29" s="473">
        <f t="shared" si="5"/>
        <v>26589.03855263158</v>
      </c>
      <c r="U29" s="475"/>
      <c r="V29" s="479"/>
      <c r="W29" s="477" t="s">
        <v>221</v>
      </c>
      <c r="X29" s="384"/>
      <c r="Y29" s="384"/>
      <c r="Z29" s="384"/>
      <c r="AA29" s="384"/>
      <c r="AB29" s="384"/>
      <c r="AC29" s="384"/>
      <c r="AD29" s="384"/>
      <c r="AE29" s="384"/>
      <c r="AF29" s="384"/>
      <c r="AG29" s="384"/>
      <c r="AH29" s="384"/>
      <c r="AI29" s="384"/>
      <c r="AJ29" s="384"/>
      <c r="AK29" s="384"/>
      <c r="AL29" s="384"/>
      <c r="AM29" s="384"/>
      <c r="AN29" s="384"/>
      <c r="AO29" s="384"/>
      <c r="AP29" s="384"/>
      <c r="AQ29" s="384"/>
      <c r="AR29" s="384"/>
      <c r="AS29" s="384"/>
      <c r="AT29" s="384"/>
      <c r="AU29" s="384"/>
      <c r="AV29" s="384"/>
      <c r="AW29" s="384"/>
      <c r="AX29" s="384"/>
      <c r="AY29" s="384"/>
      <c r="AZ29" s="384"/>
      <c r="BA29" s="384"/>
      <c r="BB29" s="384"/>
      <c r="BC29" s="384"/>
      <c r="BD29" s="384"/>
      <c r="BE29" s="384"/>
      <c r="BF29" s="384"/>
      <c r="BG29" s="384"/>
    </row>
    <row r="30" spans="1:59" ht="16" customHeight="1" x14ac:dyDescent="0.35">
      <c r="A30" s="384"/>
      <c r="B30" s="478"/>
      <c r="C30" s="476" t="s">
        <v>222</v>
      </c>
      <c r="D30" s="476">
        <v>17</v>
      </c>
      <c r="E30" s="472"/>
      <c r="F30" s="473">
        <f>SUM([15]Sheet2!E33*195/228)</f>
        <v>25155.855263157893</v>
      </c>
      <c r="G30" s="473"/>
      <c r="H30" s="473">
        <f t="shared" si="0"/>
        <v>2215.7080263157895</v>
      </c>
      <c r="I30" s="473"/>
      <c r="J30" s="473">
        <f t="shared" si="1"/>
        <v>6062.561118421052</v>
      </c>
      <c r="K30" s="473"/>
      <c r="L30" s="473">
        <f t="shared" si="2"/>
        <v>33434.855263157893</v>
      </c>
      <c r="M30" s="473"/>
      <c r="N30" s="474">
        <f t="shared" si="3"/>
        <v>25155.855263157893</v>
      </c>
      <c r="O30" s="473"/>
      <c r="P30" s="473"/>
      <c r="Q30" s="473"/>
      <c r="R30" s="473">
        <f t="shared" si="4"/>
        <v>2215.7080263157895</v>
      </c>
      <c r="S30" s="473"/>
      <c r="T30" s="473">
        <f t="shared" si="5"/>
        <v>27371.563289473685</v>
      </c>
      <c r="U30" s="475"/>
      <c r="V30" s="479"/>
      <c r="W30" s="477" t="s">
        <v>348</v>
      </c>
      <c r="X30" s="384"/>
      <c r="Y30" s="384"/>
      <c r="Z30" s="384"/>
      <c r="AA30" s="384"/>
      <c r="AB30" s="384"/>
      <c r="AC30" s="384"/>
      <c r="AD30" s="384"/>
      <c r="AE30" s="384"/>
      <c r="AF30" s="384"/>
      <c r="AG30" s="384"/>
      <c r="AH30" s="384"/>
      <c r="AI30" s="384"/>
      <c r="AJ30" s="384"/>
      <c r="AK30" s="384"/>
      <c r="AL30" s="384"/>
      <c r="AM30" s="384"/>
      <c r="AN30" s="384"/>
      <c r="AO30" s="384"/>
      <c r="AP30" s="384"/>
      <c r="AQ30" s="384"/>
      <c r="AR30" s="384"/>
      <c r="AS30" s="384"/>
      <c r="AT30" s="384"/>
      <c r="AU30" s="384"/>
      <c r="AV30" s="384"/>
      <c r="AW30" s="384"/>
      <c r="AX30" s="384"/>
      <c r="AY30" s="384"/>
      <c r="AZ30" s="384"/>
      <c r="BA30" s="384"/>
      <c r="BB30" s="384"/>
      <c r="BC30" s="384"/>
      <c r="BD30" s="384"/>
      <c r="BE30" s="384"/>
      <c r="BF30" s="384"/>
      <c r="BG30" s="384"/>
    </row>
    <row r="31" spans="1:59" ht="16" customHeight="1" x14ac:dyDescent="0.35">
      <c r="A31" s="384"/>
      <c r="B31" s="478"/>
      <c r="C31" s="480" t="s">
        <v>207</v>
      </c>
      <c r="D31" s="480">
        <v>18</v>
      </c>
      <c r="E31" s="481"/>
      <c r="F31" s="482">
        <f>SUM([15]Sheet2!E34*195/228)</f>
        <v>25911.052631578947</v>
      </c>
      <c r="G31" s="482"/>
      <c r="H31" s="482">
        <f t="shared" si="0"/>
        <v>2319.9252631578947</v>
      </c>
      <c r="I31" s="482"/>
      <c r="J31" s="482">
        <f t="shared" si="1"/>
        <v>6244.5636842105259</v>
      </c>
      <c r="K31" s="482"/>
      <c r="L31" s="492">
        <f t="shared" si="2"/>
        <v>34476.052631578947</v>
      </c>
      <c r="M31" s="482"/>
      <c r="N31" s="483">
        <f t="shared" si="3"/>
        <v>25911.052631578947</v>
      </c>
      <c r="O31" s="482"/>
      <c r="P31" s="482"/>
      <c r="Q31" s="482"/>
      <c r="R31" s="482">
        <f t="shared" si="4"/>
        <v>2319.9252631578947</v>
      </c>
      <c r="S31" s="482"/>
      <c r="T31" s="482">
        <f t="shared" si="5"/>
        <v>28230.97789473684</v>
      </c>
      <c r="U31" s="475"/>
      <c r="V31" s="479"/>
      <c r="W31" s="384"/>
      <c r="X31" s="384"/>
      <c r="Y31" s="384"/>
      <c r="Z31" s="384"/>
      <c r="AA31" s="384"/>
      <c r="AB31" s="384"/>
      <c r="AC31" s="384"/>
      <c r="AD31" s="384"/>
      <c r="AE31" s="384"/>
      <c r="AF31" s="384"/>
      <c r="AG31" s="384"/>
      <c r="AH31" s="384"/>
      <c r="AI31" s="384"/>
      <c r="AJ31" s="384"/>
      <c r="AK31" s="384"/>
      <c r="AL31" s="384"/>
      <c r="AM31" s="384"/>
      <c r="AN31" s="384"/>
      <c r="AO31" s="384"/>
      <c r="AP31" s="384"/>
      <c r="AQ31" s="384"/>
      <c r="AR31" s="384"/>
      <c r="AS31" s="384"/>
      <c r="AT31" s="384"/>
      <c r="AU31" s="384"/>
      <c r="AV31" s="384"/>
      <c r="AW31" s="384"/>
      <c r="AX31" s="384"/>
      <c r="AY31" s="384"/>
      <c r="AZ31" s="384"/>
      <c r="BA31" s="384"/>
      <c r="BB31" s="384"/>
      <c r="BC31" s="384"/>
      <c r="BD31" s="384"/>
      <c r="BE31" s="384"/>
      <c r="BF31" s="384"/>
      <c r="BG31" s="384"/>
    </row>
    <row r="32" spans="1:59" ht="16" customHeight="1" x14ac:dyDescent="0.35">
      <c r="A32" s="384"/>
      <c r="B32" s="478"/>
      <c r="C32" s="476" t="s">
        <v>224</v>
      </c>
      <c r="D32" s="476">
        <v>18</v>
      </c>
      <c r="E32" s="472"/>
      <c r="F32" s="473">
        <f>SUM([15]Sheet2!E34*195/228)</f>
        <v>25911.052631578947</v>
      </c>
      <c r="G32" s="473"/>
      <c r="H32" s="473">
        <f t="shared" si="0"/>
        <v>2319.9252631578947</v>
      </c>
      <c r="I32" s="473"/>
      <c r="J32" s="473">
        <f t="shared" si="1"/>
        <v>6244.5636842105259</v>
      </c>
      <c r="K32" s="473"/>
      <c r="L32" s="473">
        <f>F32+ROUND(H32,0)+ROUND(J32,0)</f>
        <v>34476.052631578947</v>
      </c>
      <c r="M32" s="473"/>
      <c r="N32" s="474">
        <f>F32</f>
        <v>25911.052631578947</v>
      </c>
      <c r="O32" s="473"/>
      <c r="P32" s="473"/>
      <c r="Q32" s="473"/>
      <c r="R32" s="473">
        <f t="shared" si="4"/>
        <v>2319.9252631578947</v>
      </c>
      <c r="S32" s="473"/>
      <c r="T32" s="473">
        <f>SUM(N32:R32)</f>
        <v>28230.97789473684</v>
      </c>
      <c r="U32" s="475"/>
      <c r="V32" s="479"/>
      <c r="W32" s="384"/>
      <c r="X32" s="384"/>
      <c r="Y32" s="384"/>
      <c r="Z32" s="384"/>
      <c r="AA32" s="384"/>
      <c r="AB32" s="384"/>
      <c r="AC32" s="384"/>
      <c r="AD32" s="384"/>
      <c r="AE32" s="384"/>
      <c r="AF32" s="384"/>
      <c r="AG32" s="384"/>
      <c r="AH32" s="384"/>
      <c r="AI32" s="384"/>
      <c r="AJ32" s="384"/>
      <c r="AK32" s="384"/>
      <c r="AL32" s="384"/>
      <c r="AM32" s="384"/>
      <c r="AN32" s="384"/>
      <c r="AO32" s="384"/>
      <c r="AP32" s="384"/>
      <c r="AQ32" s="384"/>
      <c r="AR32" s="384"/>
      <c r="AS32" s="384"/>
      <c r="AT32" s="384"/>
      <c r="AU32" s="384"/>
      <c r="AV32" s="384"/>
      <c r="AW32" s="384"/>
      <c r="AX32" s="384"/>
      <c r="AY32" s="384"/>
      <c r="AZ32" s="384"/>
      <c r="BA32" s="384"/>
      <c r="BB32" s="384"/>
      <c r="BC32" s="384"/>
      <c r="BD32" s="384"/>
      <c r="BE32" s="384"/>
      <c r="BF32" s="384"/>
      <c r="BG32" s="384"/>
    </row>
    <row r="33" spans="1:59" ht="16" customHeight="1" x14ac:dyDescent="0.35">
      <c r="A33" s="384"/>
      <c r="B33" s="478"/>
      <c r="C33" s="476" t="s">
        <v>225</v>
      </c>
      <c r="D33" s="476">
        <v>19</v>
      </c>
      <c r="E33" s="472"/>
      <c r="F33" s="473">
        <f>SUM([15]Sheet2!E35*195/228)</f>
        <v>26602.105263157893</v>
      </c>
      <c r="G33" s="473"/>
      <c r="H33" s="473">
        <f t="shared" si="0"/>
        <v>2415.2905263157895</v>
      </c>
      <c r="I33" s="473"/>
      <c r="J33" s="473">
        <f t="shared" si="1"/>
        <v>6411.1073684210523</v>
      </c>
      <c r="K33" s="473"/>
      <c r="L33" s="473">
        <f>F33+ROUND(H33,0)+ROUND(J33,0)</f>
        <v>35428.105263157893</v>
      </c>
      <c r="M33" s="473"/>
      <c r="N33" s="474">
        <f>F33</f>
        <v>26602.105263157893</v>
      </c>
      <c r="O33" s="473"/>
      <c r="P33" s="473"/>
      <c r="Q33" s="473"/>
      <c r="R33" s="473">
        <f t="shared" si="4"/>
        <v>2415.2905263157895</v>
      </c>
      <c r="S33" s="473"/>
      <c r="T33" s="473">
        <f>SUM(N33:R33)</f>
        <v>29017.395789473681</v>
      </c>
      <c r="U33" s="475"/>
      <c r="V33" s="479"/>
      <c r="W33" s="384"/>
      <c r="X33" s="384"/>
      <c r="Y33" s="384"/>
      <c r="Z33" s="384"/>
      <c r="AA33" s="384"/>
      <c r="AB33" s="384"/>
      <c r="AC33" s="384"/>
      <c r="AD33" s="384"/>
      <c r="AE33" s="384"/>
      <c r="AF33" s="384"/>
      <c r="AG33" s="384"/>
      <c r="AH33" s="384"/>
      <c r="AI33" s="384"/>
      <c r="AJ33" s="384"/>
      <c r="AK33" s="384"/>
      <c r="AL33" s="384"/>
      <c r="AM33" s="384"/>
      <c r="AN33" s="384"/>
      <c r="AO33" s="384"/>
      <c r="AP33" s="384"/>
      <c r="AQ33" s="384"/>
      <c r="AR33" s="384"/>
      <c r="AS33" s="384"/>
      <c r="AT33" s="384"/>
      <c r="AU33" s="384"/>
      <c r="AV33" s="384"/>
      <c r="AW33" s="384"/>
      <c r="AX33" s="384"/>
      <c r="AY33" s="384"/>
      <c r="AZ33" s="384"/>
      <c r="BA33" s="384"/>
      <c r="BB33" s="384"/>
      <c r="BC33" s="384"/>
      <c r="BD33" s="384"/>
      <c r="BE33" s="384"/>
      <c r="BF33" s="384"/>
      <c r="BG33" s="384"/>
    </row>
    <row r="34" spans="1:59" ht="16" customHeight="1" x14ac:dyDescent="0.35">
      <c r="A34" s="384"/>
      <c r="B34" s="478"/>
      <c r="C34" s="476" t="s">
        <v>226</v>
      </c>
      <c r="D34" s="476">
        <v>20</v>
      </c>
      <c r="E34" s="472"/>
      <c r="F34" s="473">
        <f>SUM([15]Sheet2!E36*195/228)</f>
        <v>27423.157894736843</v>
      </c>
      <c r="G34" s="473"/>
      <c r="H34" s="473">
        <f t="shared" si="0"/>
        <v>2528.5957894736848</v>
      </c>
      <c r="I34" s="473"/>
      <c r="J34" s="473">
        <f t="shared" si="1"/>
        <v>6608.9810526315787</v>
      </c>
      <c r="K34" s="473"/>
      <c r="L34" s="473">
        <f>F34+ROUND(H34,0)+ROUND(J34,0)</f>
        <v>36561.15789473684</v>
      </c>
      <c r="M34" s="473"/>
      <c r="N34" s="474">
        <f>F34</f>
        <v>27423.157894736843</v>
      </c>
      <c r="O34" s="473"/>
      <c r="P34" s="473"/>
      <c r="Q34" s="473"/>
      <c r="R34" s="473">
        <f t="shared" si="4"/>
        <v>2528.5957894736848</v>
      </c>
      <c r="S34" s="473"/>
      <c r="T34" s="473">
        <f>SUM(N34:R34)</f>
        <v>29951.753684210529</v>
      </c>
      <c r="U34" s="475"/>
      <c r="V34" s="479"/>
      <c r="W34" s="384"/>
      <c r="X34" s="384"/>
      <c r="Y34" s="384"/>
      <c r="Z34" s="384"/>
      <c r="AA34" s="384"/>
      <c r="AB34" s="384"/>
      <c r="AC34" s="384"/>
      <c r="AD34" s="384"/>
      <c r="AE34" s="384"/>
      <c r="AF34" s="384"/>
      <c r="AG34" s="384"/>
      <c r="AH34" s="384"/>
      <c r="AI34" s="384"/>
      <c r="AJ34" s="384"/>
      <c r="AK34" s="384"/>
      <c r="AL34" s="384"/>
      <c r="AM34" s="384"/>
      <c r="AN34" s="384"/>
      <c r="AO34" s="384"/>
      <c r="AP34" s="384"/>
      <c r="AQ34" s="384"/>
      <c r="AR34" s="384"/>
      <c r="AS34" s="384"/>
      <c r="AT34" s="384"/>
      <c r="AU34" s="384"/>
      <c r="AV34" s="384"/>
      <c r="AW34" s="384"/>
      <c r="AX34" s="384"/>
      <c r="AY34" s="384"/>
      <c r="AZ34" s="384"/>
      <c r="BA34" s="384"/>
      <c r="BB34" s="384"/>
      <c r="BC34" s="384"/>
      <c r="BD34" s="384"/>
      <c r="BE34" s="384"/>
      <c r="BF34" s="384"/>
      <c r="BG34" s="384"/>
    </row>
    <row r="35" spans="1:59" ht="16" customHeight="1" x14ac:dyDescent="0.35">
      <c r="A35" s="384"/>
      <c r="B35" s="478"/>
      <c r="C35" s="480" t="s">
        <v>207</v>
      </c>
      <c r="D35" s="480">
        <v>21</v>
      </c>
      <c r="E35" s="481"/>
      <c r="F35" s="482">
        <f>SUM([15]Sheet2!E37*195/228)</f>
        <v>28244.21052631579</v>
      </c>
      <c r="G35" s="482"/>
      <c r="H35" s="482">
        <f t="shared" si="0"/>
        <v>2641.9010526315792</v>
      </c>
      <c r="I35" s="482"/>
      <c r="J35" s="482">
        <f t="shared" si="1"/>
        <v>6806.854736842105</v>
      </c>
      <c r="K35" s="482"/>
      <c r="L35" s="482">
        <f>F35+ROUND(H35,0)+ROUND(J35,0)</f>
        <v>37693.210526315786</v>
      </c>
      <c r="M35" s="482"/>
      <c r="N35" s="483">
        <f>F35</f>
        <v>28244.21052631579</v>
      </c>
      <c r="O35" s="482"/>
      <c r="P35" s="482"/>
      <c r="Q35" s="482"/>
      <c r="R35" s="482">
        <f t="shared" si="4"/>
        <v>2641.9010526315792</v>
      </c>
      <c r="S35" s="482"/>
      <c r="T35" s="482">
        <f>SUM(N35:R35)</f>
        <v>30886.11157894737</v>
      </c>
      <c r="U35" s="475"/>
      <c r="V35" s="479"/>
      <c r="W35" s="384"/>
      <c r="X35" s="384"/>
      <c r="Y35" s="384"/>
      <c r="Z35" s="384"/>
      <c r="AA35" s="384"/>
      <c r="AB35" s="384"/>
      <c r="AC35" s="384"/>
      <c r="AD35" s="384"/>
      <c r="AE35" s="384"/>
      <c r="AF35" s="384"/>
      <c r="AG35" s="384"/>
      <c r="AH35" s="384"/>
      <c r="AI35" s="384"/>
      <c r="AJ35" s="384"/>
      <c r="AK35" s="384"/>
      <c r="AL35" s="384"/>
      <c r="AM35" s="384"/>
      <c r="AN35" s="384"/>
      <c r="AO35" s="384"/>
      <c r="AP35" s="384"/>
      <c r="AQ35" s="384"/>
      <c r="AR35" s="384"/>
      <c r="AS35" s="384"/>
      <c r="AT35" s="384"/>
      <c r="AU35" s="384"/>
      <c r="AV35" s="384"/>
      <c r="AW35" s="384"/>
      <c r="AX35" s="384"/>
      <c r="AY35" s="384"/>
      <c r="AZ35" s="384"/>
      <c r="BA35" s="384"/>
      <c r="BB35" s="384"/>
      <c r="BC35" s="384"/>
      <c r="BD35" s="384"/>
      <c r="BE35" s="384"/>
      <c r="BF35" s="384"/>
      <c r="BG35" s="384"/>
    </row>
    <row r="36" spans="1:59" ht="16" customHeight="1" x14ac:dyDescent="0.35">
      <c r="A36" s="384"/>
      <c r="B36" s="478"/>
      <c r="C36" s="476" t="s">
        <v>227</v>
      </c>
      <c r="D36" s="476">
        <v>21</v>
      </c>
      <c r="E36" s="472"/>
      <c r="F36" s="473">
        <f>SUM([15]Sheet2!E37*195/225)</f>
        <v>28620.799999999999</v>
      </c>
      <c r="G36" s="473"/>
      <c r="H36" s="473">
        <f t="shared" si="0"/>
        <v>2693.8704000000002</v>
      </c>
      <c r="I36" s="473"/>
      <c r="J36" s="473">
        <f t="shared" si="1"/>
        <v>6897.6127999999999</v>
      </c>
      <c r="K36" s="473"/>
      <c r="L36" s="473">
        <f t="shared" si="2"/>
        <v>38212.800000000003</v>
      </c>
      <c r="M36" s="473"/>
      <c r="N36" s="474">
        <f t="shared" si="3"/>
        <v>28620.799999999999</v>
      </c>
      <c r="O36" s="473"/>
      <c r="P36" s="473"/>
      <c r="Q36" s="473"/>
      <c r="R36" s="473">
        <f t="shared" si="4"/>
        <v>2693.8704000000002</v>
      </c>
      <c r="S36" s="473"/>
      <c r="T36" s="473">
        <f t="shared" si="5"/>
        <v>31314.670399999999</v>
      </c>
      <c r="U36" s="475"/>
      <c r="V36" s="479"/>
      <c r="W36" s="384"/>
      <c r="X36" s="384"/>
      <c r="Y36" s="384"/>
      <c r="Z36" s="384"/>
      <c r="AA36" s="384"/>
      <c r="AB36" s="384"/>
      <c r="AC36" s="384"/>
      <c r="AD36" s="384"/>
      <c r="AE36" s="384"/>
      <c r="AF36" s="384"/>
      <c r="AG36" s="384"/>
      <c r="AH36" s="384"/>
      <c r="AI36" s="384"/>
      <c r="AJ36" s="384"/>
      <c r="AK36" s="384"/>
      <c r="AL36" s="384"/>
      <c r="AM36" s="384"/>
      <c r="AN36" s="384"/>
      <c r="AO36" s="384"/>
      <c r="AP36" s="384"/>
      <c r="AQ36" s="384"/>
      <c r="AR36" s="384"/>
      <c r="AS36" s="384"/>
      <c r="AT36" s="384"/>
      <c r="AU36" s="384"/>
      <c r="AV36" s="384"/>
      <c r="AW36" s="384"/>
      <c r="AX36" s="384"/>
      <c r="AY36" s="384"/>
      <c r="AZ36" s="384"/>
      <c r="BA36" s="384"/>
      <c r="BB36" s="384"/>
      <c r="BC36" s="384"/>
      <c r="BD36" s="384"/>
      <c r="BE36" s="384"/>
      <c r="BF36" s="384"/>
      <c r="BG36" s="384"/>
    </row>
    <row r="37" spans="1:59" ht="16" customHeight="1" x14ac:dyDescent="0.35">
      <c r="A37" s="384"/>
      <c r="B37" s="478"/>
      <c r="C37" s="476" t="s">
        <v>228</v>
      </c>
      <c r="D37" s="476">
        <v>22</v>
      </c>
      <c r="E37" s="472"/>
      <c r="F37" s="473">
        <f>SUM([15]Sheet2!E38*195/225)</f>
        <v>29721.466666666667</v>
      </c>
      <c r="G37" s="473"/>
      <c r="H37" s="473">
        <f t="shared" si="0"/>
        <v>2845.7624000000005</v>
      </c>
      <c r="I37" s="473"/>
      <c r="J37" s="473">
        <f t="shared" si="1"/>
        <v>7162.8734666666669</v>
      </c>
      <c r="K37" s="473"/>
      <c r="L37" s="473">
        <f t="shared" si="2"/>
        <v>39730.466666666667</v>
      </c>
      <c r="M37" s="473"/>
      <c r="N37" s="474">
        <f t="shared" si="3"/>
        <v>29721.466666666667</v>
      </c>
      <c r="O37" s="473"/>
      <c r="P37" s="473"/>
      <c r="Q37" s="473"/>
      <c r="R37" s="473">
        <f t="shared" si="4"/>
        <v>2845.7624000000005</v>
      </c>
      <c r="S37" s="473"/>
      <c r="T37" s="473">
        <f t="shared" si="5"/>
        <v>32567.229066666667</v>
      </c>
      <c r="U37" s="475"/>
      <c r="V37" s="479"/>
      <c r="W37" s="384"/>
      <c r="X37" s="384"/>
      <c r="Y37" s="384"/>
      <c r="Z37" s="384"/>
      <c r="AA37" s="384"/>
      <c r="AB37" s="384"/>
      <c r="AC37" s="384"/>
      <c r="AD37" s="384"/>
      <c r="AE37" s="384"/>
      <c r="AF37" s="384"/>
      <c r="AG37" s="384"/>
      <c r="AH37" s="384"/>
      <c r="AI37" s="384"/>
      <c r="AJ37" s="384"/>
      <c r="AK37" s="384"/>
      <c r="AL37" s="384"/>
      <c r="AM37" s="384"/>
      <c r="AN37" s="384"/>
      <c r="AO37" s="384"/>
      <c r="AP37" s="384"/>
      <c r="AQ37" s="384"/>
      <c r="AR37" s="384"/>
      <c r="AS37" s="384"/>
      <c r="AT37" s="384"/>
      <c r="AU37" s="384"/>
      <c r="AV37" s="384"/>
      <c r="AW37" s="384"/>
      <c r="AX37" s="384"/>
      <c r="AY37" s="384"/>
      <c r="AZ37" s="384"/>
      <c r="BA37" s="384"/>
      <c r="BB37" s="384"/>
      <c r="BC37" s="384"/>
      <c r="BD37" s="384"/>
      <c r="BE37" s="384"/>
      <c r="BF37" s="384"/>
      <c r="BG37" s="384"/>
    </row>
    <row r="38" spans="1:59" ht="16" customHeight="1" x14ac:dyDescent="0.35">
      <c r="A38" s="384"/>
      <c r="B38" s="478"/>
      <c r="C38" s="476" t="s">
        <v>229</v>
      </c>
      <c r="D38" s="476">
        <v>23</v>
      </c>
      <c r="E38" s="472"/>
      <c r="F38" s="473">
        <f>SUM([15]Sheet2!E39*195/225)</f>
        <v>30719.866666666665</v>
      </c>
      <c r="G38" s="473"/>
      <c r="H38" s="473">
        <f t="shared" si="0"/>
        <v>2983.5416</v>
      </c>
      <c r="I38" s="473"/>
      <c r="J38" s="473">
        <f t="shared" si="1"/>
        <v>7403.4878666666664</v>
      </c>
      <c r="K38" s="473"/>
      <c r="L38" s="473">
        <f>F38+ROUND(H38,0)+ROUND(J38,0)</f>
        <v>41106.866666666669</v>
      </c>
      <c r="M38" s="473"/>
      <c r="N38" s="474">
        <f>F38</f>
        <v>30719.866666666665</v>
      </c>
      <c r="O38" s="473"/>
      <c r="P38" s="473"/>
      <c r="Q38" s="473"/>
      <c r="R38" s="473">
        <f t="shared" si="4"/>
        <v>2983.5416</v>
      </c>
      <c r="S38" s="473"/>
      <c r="T38" s="473">
        <f>SUM(N38:R38)</f>
        <v>33703.408266666665</v>
      </c>
      <c r="U38" s="475"/>
      <c r="V38" s="479"/>
      <c r="W38" s="384"/>
      <c r="X38" s="384"/>
      <c r="Y38" s="384"/>
      <c r="Z38" s="384"/>
      <c r="AA38" s="384"/>
      <c r="AB38" s="384"/>
      <c r="AC38" s="384"/>
      <c r="AD38" s="384"/>
      <c r="AE38" s="384"/>
      <c r="AF38" s="384"/>
      <c r="AG38" s="384"/>
      <c r="AH38" s="384"/>
      <c r="AI38" s="384"/>
      <c r="AJ38" s="384"/>
      <c r="AK38" s="384"/>
      <c r="AL38" s="384"/>
      <c r="AM38" s="384"/>
      <c r="AN38" s="384"/>
      <c r="AO38" s="384"/>
      <c r="AP38" s="384"/>
      <c r="AQ38" s="384"/>
      <c r="AR38" s="384"/>
      <c r="AS38" s="384"/>
      <c r="AT38" s="384"/>
      <c r="AU38" s="384"/>
      <c r="AV38" s="384"/>
      <c r="AW38" s="384"/>
      <c r="AX38" s="384"/>
      <c r="AY38" s="384"/>
      <c r="AZ38" s="384"/>
      <c r="BA38" s="384"/>
      <c r="BB38" s="384"/>
      <c r="BC38" s="384"/>
      <c r="BD38" s="384"/>
      <c r="BE38" s="384"/>
      <c r="BF38" s="384"/>
      <c r="BG38" s="384"/>
    </row>
    <row r="39" spans="1:59" ht="16" customHeight="1" x14ac:dyDescent="0.35">
      <c r="A39" s="384"/>
      <c r="B39" s="478"/>
      <c r="C39" s="476" t="s">
        <v>207</v>
      </c>
      <c r="D39" s="476">
        <v>24</v>
      </c>
      <c r="E39" s="472"/>
      <c r="F39" s="473">
        <f>SUM([15]Sheet2!E40*195/225)</f>
        <v>31761.599999999999</v>
      </c>
      <c r="G39" s="473"/>
      <c r="H39" s="473">
        <f t="shared" si="0"/>
        <v>3127.3008</v>
      </c>
      <c r="I39" s="473"/>
      <c r="J39" s="473">
        <f t="shared" si="1"/>
        <v>7654.5455999999995</v>
      </c>
      <c r="K39" s="473"/>
      <c r="L39" s="473">
        <f t="shared" si="2"/>
        <v>42543.6</v>
      </c>
      <c r="M39" s="473"/>
      <c r="N39" s="474">
        <f t="shared" si="3"/>
        <v>31761.599999999999</v>
      </c>
      <c r="O39" s="473"/>
      <c r="P39" s="473"/>
      <c r="Q39" s="473"/>
      <c r="R39" s="473">
        <f t="shared" si="4"/>
        <v>3127.3008</v>
      </c>
      <c r="S39" s="473"/>
      <c r="T39" s="473">
        <f t="shared" si="5"/>
        <v>34888.900799999996</v>
      </c>
      <c r="U39" s="475"/>
      <c r="V39" s="479"/>
      <c r="W39" s="384"/>
      <c r="X39" s="384"/>
      <c r="Y39" s="384"/>
      <c r="Z39" s="384"/>
      <c r="AA39" s="384"/>
      <c r="AB39" s="384"/>
      <c r="AC39" s="384"/>
      <c r="AD39" s="384"/>
      <c r="AE39" s="384"/>
      <c r="AF39" s="384"/>
      <c r="AG39" s="384"/>
      <c r="AH39" s="384"/>
      <c r="AI39" s="384"/>
      <c r="AJ39" s="384"/>
      <c r="AK39" s="384"/>
      <c r="AL39" s="384"/>
      <c r="AM39" s="384"/>
      <c r="AN39" s="384"/>
      <c r="AO39" s="384"/>
      <c r="AP39" s="384"/>
      <c r="AQ39" s="384"/>
      <c r="AR39" s="384"/>
      <c r="AS39" s="384"/>
      <c r="AT39" s="384"/>
      <c r="AU39" s="384"/>
      <c r="AV39" s="384"/>
      <c r="AW39" s="384"/>
      <c r="AX39" s="384"/>
      <c r="AY39" s="384"/>
      <c r="AZ39" s="384"/>
      <c r="BA39" s="384"/>
      <c r="BB39" s="384"/>
      <c r="BC39" s="384"/>
      <c r="BD39" s="384"/>
      <c r="BE39" s="384"/>
      <c r="BF39" s="384"/>
      <c r="BG39" s="384"/>
    </row>
    <row r="40" spans="1:59" ht="16" thickBot="1" x14ac:dyDescent="0.4">
      <c r="A40" s="384"/>
      <c r="B40" s="485"/>
      <c r="C40" s="486"/>
      <c r="D40" s="486"/>
      <c r="E40" s="487"/>
      <c r="F40" s="488"/>
      <c r="G40" s="488"/>
      <c r="H40" s="488"/>
      <c r="I40" s="488"/>
      <c r="J40" s="488"/>
      <c r="K40" s="488"/>
      <c r="L40" s="488"/>
      <c r="M40" s="488"/>
      <c r="N40" s="489"/>
      <c r="O40" s="488"/>
      <c r="P40" s="488"/>
      <c r="Q40" s="488"/>
      <c r="R40" s="488"/>
      <c r="S40" s="488"/>
      <c r="T40" s="488"/>
      <c r="U40" s="490"/>
      <c r="V40" s="479"/>
      <c r="W40" s="384"/>
      <c r="X40" s="384"/>
      <c r="Y40" s="384"/>
      <c r="Z40" s="384"/>
      <c r="AA40" s="384"/>
      <c r="AB40" s="384"/>
      <c r="AC40" s="384"/>
      <c r="AD40" s="384"/>
      <c r="AE40" s="384"/>
      <c r="AF40" s="384"/>
      <c r="AG40" s="384"/>
      <c r="AH40" s="384"/>
      <c r="AI40" s="384"/>
      <c r="AJ40" s="384"/>
      <c r="AK40" s="384"/>
      <c r="AL40" s="384"/>
      <c r="AM40" s="384"/>
      <c r="AN40" s="384"/>
      <c r="AO40" s="384"/>
      <c r="AP40" s="384"/>
      <c r="AQ40" s="384"/>
      <c r="AR40" s="384"/>
      <c r="AS40" s="384"/>
      <c r="AT40" s="384"/>
      <c r="AU40" s="384"/>
      <c r="AV40" s="384"/>
      <c r="AW40" s="384"/>
      <c r="AX40" s="384"/>
      <c r="AY40" s="384"/>
      <c r="AZ40" s="384"/>
      <c r="BA40" s="384"/>
      <c r="BB40" s="384"/>
      <c r="BC40" s="384"/>
      <c r="BD40" s="384"/>
      <c r="BE40" s="384"/>
      <c r="BF40" s="384"/>
      <c r="BG40" s="384"/>
    </row>
    <row r="41" spans="1:59" ht="16" customHeight="1" x14ac:dyDescent="0.35">
      <c r="A41" s="384"/>
      <c r="B41" s="384"/>
      <c r="C41" s="384"/>
      <c r="D41" s="384"/>
      <c r="E41" s="384"/>
      <c r="F41" s="384"/>
      <c r="G41" s="384"/>
      <c r="H41" s="384"/>
      <c r="I41" s="384"/>
      <c r="J41" s="384"/>
      <c r="K41" s="384"/>
      <c r="L41" s="384"/>
      <c r="M41" s="384"/>
      <c r="N41" s="384"/>
      <c r="O41" s="384"/>
      <c r="P41" s="384"/>
      <c r="Q41" s="384"/>
      <c r="R41" s="384"/>
      <c r="S41" s="384"/>
      <c r="T41" s="384"/>
      <c r="U41" s="384"/>
      <c r="V41" s="479"/>
      <c r="W41" s="384"/>
      <c r="X41" s="384"/>
      <c r="Y41" s="384"/>
      <c r="Z41" s="384"/>
      <c r="AA41" s="384"/>
      <c r="AB41" s="384"/>
      <c r="AC41" s="384"/>
      <c r="AD41" s="384"/>
      <c r="AE41" s="384"/>
      <c r="AF41" s="384"/>
      <c r="AG41" s="384"/>
      <c r="AH41" s="384"/>
      <c r="AI41" s="384"/>
      <c r="AJ41" s="384"/>
      <c r="AK41" s="384"/>
      <c r="AL41" s="384"/>
      <c r="AM41" s="384"/>
      <c r="AN41" s="384"/>
      <c r="AO41" s="384"/>
      <c r="AP41" s="384"/>
      <c r="AQ41" s="384"/>
      <c r="AR41" s="384"/>
      <c r="AS41" s="384"/>
      <c r="AT41" s="384"/>
      <c r="AU41" s="384"/>
      <c r="AV41" s="384"/>
      <c r="AW41" s="384"/>
      <c r="AX41" s="384"/>
      <c r="AY41" s="384"/>
      <c r="AZ41" s="384"/>
      <c r="BA41" s="384"/>
      <c r="BB41" s="384"/>
      <c r="BC41" s="384"/>
      <c r="BD41" s="384"/>
      <c r="BE41" s="384"/>
      <c r="BF41" s="384"/>
      <c r="BG41" s="384"/>
    </row>
    <row r="42" spans="1:59" ht="16" customHeight="1" x14ac:dyDescent="0.35">
      <c r="A42" s="384"/>
      <c r="B42" s="384"/>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K42" s="384"/>
      <c r="AL42" s="384"/>
      <c r="AM42" s="384"/>
      <c r="AN42" s="384"/>
      <c r="AO42" s="384"/>
      <c r="AP42" s="384"/>
      <c r="AQ42" s="384"/>
      <c r="AR42" s="384"/>
      <c r="AS42" s="384"/>
      <c r="AT42" s="384"/>
      <c r="AU42" s="384"/>
      <c r="AV42" s="384"/>
      <c r="AW42" s="384"/>
      <c r="AX42" s="384"/>
      <c r="AY42" s="384"/>
      <c r="AZ42" s="384"/>
      <c r="BA42" s="384"/>
      <c r="BB42" s="384"/>
      <c r="BC42" s="384"/>
      <c r="BD42" s="384"/>
      <c r="BE42" s="384"/>
      <c r="BF42" s="384"/>
      <c r="BG42" s="384"/>
    </row>
    <row r="43" spans="1:59" x14ac:dyDescent="0.35">
      <c r="A43" s="384"/>
      <c r="B43" s="384"/>
      <c r="C43" s="384"/>
      <c r="D43" s="384"/>
      <c r="E43" s="384"/>
      <c r="F43" s="384"/>
      <c r="G43" s="384"/>
      <c r="H43" s="384"/>
      <c r="I43" s="384"/>
      <c r="J43" s="384"/>
      <c r="K43" s="384"/>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384"/>
      <c r="AJ43" s="384"/>
      <c r="AK43" s="384"/>
      <c r="AL43" s="384"/>
      <c r="AM43" s="384"/>
      <c r="AN43" s="384"/>
      <c r="AO43" s="384"/>
      <c r="AP43" s="384"/>
      <c r="AQ43" s="384"/>
      <c r="AR43" s="384"/>
      <c r="AS43" s="384"/>
      <c r="AT43" s="384"/>
      <c r="AU43" s="384"/>
      <c r="AV43" s="384"/>
      <c r="AW43" s="384"/>
      <c r="AX43" s="384"/>
      <c r="AY43" s="384"/>
      <c r="AZ43" s="384"/>
      <c r="BA43" s="384"/>
      <c r="BB43" s="384"/>
      <c r="BC43" s="384"/>
      <c r="BD43" s="384"/>
      <c r="BE43" s="384"/>
      <c r="BF43" s="384"/>
      <c r="BG43" s="384"/>
    </row>
    <row r="44" spans="1:59" x14ac:dyDescent="0.35">
      <c r="A44" s="384"/>
      <c r="B44" s="384"/>
      <c r="C44" s="384"/>
      <c r="D44" s="384"/>
      <c r="E44" s="384"/>
      <c r="F44" s="384"/>
      <c r="G44" s="384"/>
      <c r="H44" s="384"/>
      <c r="I44" s="384"/>
      <c r="J44" s="384"/>
      <c r="K44" s="384"/>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384"/>
      <c r="AJ44" s="384"/>
      <c r="AK44" s="384"/>
      <c r="AL44" s="384"/>
      <c r="AM44" s="384"/>
      <c r="AN44" s="384"/>
      <c r="AO44" s="384"/>
      <c r="AP44" s="384"/>
      <c r="AQ44" s="384"/>
      <c r="AR44" s="384"/>
      <c r="AS44" s="384"/>
      <c r="AT44" s="384"/>
      <c r="AU44" s="384"/>
      <c r="AV44" s="384"/>
      <c r="AW44" s="384"/>
      <c r="AX44" s="384"/>
      <c r="AY44" s="384"/>
      <c r="AZ44" s="384"/>
      <c r="BA44" s="384"/>
      <c r="BB44" s="384"/>
      <c r="BC44" s="384"/>
      <c r="BD44" s="384"/>
      <c r="BE44" s="384"/>
      <c r="BF44" s="384"/>
      <c r="BG44" s="384"/>
    </row>
    <row r="45" spans="1:59" x14ac:dyDescent="0.35">
      <c r="A45" s="384"/>
      <c r="B45" s="384"/>
      <c r="C45" s="384"/>
      <c r="D45" s="384"/>
      <c r="E45" s="384"/>
      <c r="F45" s="384"/>
      <c r="G45" s="384"/>
      <c r="H45" s="384"/>
      <c r="I45" s="384"/>
      <c r="J45" s="384"/>
      <c r="K45" s="384"/>
      <c r="L45" s="384"/>
      <c r="M45" s="384"/>
      <c r="N45" s="384"/>
      <c r="O45" s="384"/>
      <c r="P45" s="384"/>
      <c r="Q45" s="384"/>
      <c r="R45" s="384"/>
      <c r="S45" s="384"/>
      <c r="T45" s="384"/>
      <c r="U45" s="384"/>
      <c r="V45" s="384"/>
      <c r="W45" s="384"/>
      <c r="X45" s="384"/>
      <c r="Y45" s="384"/>
      <c r="Z45" s="384"/>
      <c r="AA45" s="384"/>
      <c r="AB45" s="384"/>
      <c r="AC45" s="384"/>
      <c r="AD45" s="384"/>
      <c r="AE45" s="384"/>
      <c r="AF45" s="384"/>
      <c r="AG45" s="384"/>
      <c r="AH45" s="384"/>
      <c r="AI45" s="384"/>
      <c r="AJ45" s="384"/>
      <c r="AK45" s="384"/>
      <c r="AL45" s="384"/>
      <c r="AM45" s="384"/>
      <c r="AN45" s="384"/>
      <c r="AO45" s="384"/>
      <c r="AP45" s="384"/>
      <c r="AQ45" s="384"/>
      <c r="AR45" s="384"/>
      <c r="AS45" s="384"/>
      <c r="AT45" s="384"/>
      <c r="AU45" s="384"/>
      <c r="AV45" s="384"/>
      <c r="AW45" s="384"/>
      <c r="AX45" s="384"/>
      <c r="AY45" s="384"/>
      <c r="AZ45" s="384"/>
      <c r="BA45" s="384"/>
      <c r="BB45" s="384"/>
      <c r="BC45" s="384"/>
      <c r="BD45" s="384"/>
      <c r="BE45" s="384"/>
      <c r="BF45" s="384"/>
      <c r="BG45" s="384"/>
    </row>
    <row r="46" spans="1:59" x14ac:dyDescent="0.35">
      <c r="A46" s="384"/>
      <c r="B46" s="384"/>
      <c r="C46" s="384"/>
      <c r="D46" s="384"/>
      <c r="E46" s="384"/>
      <c r="F46" s="384"/>
      <c r="G46" s="384"/>
      <c r="H46" s="384"/>
      <c r="I46" s="384"/>
      <c r="J46" s="384"/>
      <c r="K46" s="384"/>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4"/>
      <c r="AT46" s="384"/>
      <c r="AU46" s="384"/>
      <c r="AV46" s="384"/>
      <c r="AW46" s="384"/>
      <c r="AX46" s="384"/>
      <c r="AY46" s="384"/>
      <c r="AZ46" s="384"/>
      <c r="BA46" s="384"/>
      <c r="BB46" s="384"/>
      <c r="BC46" s="384"/>
      <c r="BD46" s="384"/>
      <c r="BE46" s="384"/>
      <c r="BF46" s="384"/>
      <c r="BG46" s="384"/>
    </row>
    <row r="47" spans="1:59" x14ac:dyDescent="0.35">
      <c r="A47" s="384"/>
      <c r="B47" s="384"/>
      <c r="C47" s="384"/>
      <c r="D47" s="384"/>
      <c r="E47" s="384"/>
      <c r="F47" s="384"/>
      <c r="G47" s="384"/>
      <c r="H47" s="384"/>
      <c r="I47" s="384"/>
      <c r="J47" s="384"/>
      <c r="K47" s="384"/>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84"/>
      <c r="AJ47" s="384"/>
      <c r="AK47" s="384"/>
      <c r="AL47" s="384"/>
      <c r="AM47" s="384"/>
      <c r="AN47" s="384"/>
      <c r="AO47" s="384"/>
      <c r="AP47" s="384"/>
      <c r="AQ47" s="384"/>
      <c r="AR47" s="384"/>
      <c r="AS47" s="384"/>
      <c r="AT47" s="384"/>
      <c r="AU47" s="384"/>
      <c r="AV47" s="384"/>
      <c r="AW47" s="384"/>
      <c r="AX47" s="384"/>
      <c r="AY47" s="384"/>
      <c r="AZ47" s="384"/>
      <c r="BA47" s="384"/>
      <c r="BB47" s="384"/>
      <c r="BC47" s="384"/>
      <c r="BD47" s="384"/>
      <c r="BE47" s="384"/>
      <c r="BF47" s="384"/>
      <c r="BG47" s="384"/>
    </row>
    <row r="48" spans="1:59" x14ac:dyDescent="0.35">
      <c r="A48" s="384"/>
      <c r="B48" s="384"/>
      <c r="C48" s="384"/>
      <c r="D48" s="384"/>
      <c r="E48" s="384"/>
      <c r="F48" s="384"/>
      <c r="G48" s="384"/>
      <c r="H48" s="384"/>
      <c r="I48" s="384"/>
      <c r="J48" s="384"/>
      <c r="K48" s="384"/>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84"/>
      <c r="AJ48" s="384"/>
      <c r="AK48" s="384"/>
      <c r="AL48" s="384"/>
      <c r="AM48" s="384"/>
      <c r="AN48" s="384"/>
      <c r="AO48" s="384"/>
      <c r="AP48" s="384"/>
      <c r="AQ48" s="384"/>
      <c r="AR48" s="384"/>
      <c r="AS48" s="384"/>
      <c r="AT48" s="384"/>
      <c r="AU48" s="384"/>
      <c r="AV48" s="384"/>
      <c r="AW48" s="384"/>
      <c r="AX48" s="384"/>
      <c r="AY48" s="384"/>
      <c r="AZ48" s="384"/>
      <c r="BA48" s="384"/>
      <c r="BB48" s="384"/>
      <c r="BC48" s="384"/>
      <c r="BD48" s="384"/>
      <c r="BE48" s="384"/>
      <c r="BF48" s="384"/>
      <c r="BG48" s="384"/>
    </row>
    <row r="49" spans="1:59" x14ac:dyDescent="0.35">
      <c r="A49" s="384"/>
      <c r="B49" s="384"/>
      <c r="C49" s="384"/>
      <c r="D49" s="384"/>
      <c r="E49" s="384"/>
      <c r="F49" s="384"/>
      <c r="G49" s="384"/>
      <c r="H49" s="384"/>
      <c r="I49" s="384"/>
      <c r="J49" s="384"/>
      <c r="K49" s="384"/>
      <c r="L49" s="384"/>
      <c r="M49" s="384"/>
      <c r="N49" s="384"/>
      <c r="O49" s="384"/>
      <c r="P49" s="384"/>
      <c r="Q49" s="384"/>
      <c r="R49" s="384"/>
      <c r="S49" s="384"/>
      <c r="T49" s="384"/>
      <c r="U49" s="384"/>
      <c r="V49" s="384"/>
      <c r="W49" s="384"/>
      <c r="X49" s="384"/>
      <c r="Y49" s="384"/>
      <c r="Z49" s="384"/>
      <c r="AA49" s="384"/>
      <c r="AB49" s="384"/>
      <c r="AC49" s="384"/>
      <c r="AD49" s="384"/>
      <c r="AE49" s="384"/>
      <c r="AF49" s="384"/>
      <c r="AG49" s="384"/>
      <c r="AH49" s="384"/>
      <c r="AI49" s="384"/>
      <c r="AJ49" s="384"/>
      <c r="AK49" s="384"/>
      <c r="AL49" s="384"/>
      <c r="AM49" s="384"/>
      <c r="AN49" s="384"/>
      <c r="AO49" s="384"/>
      <c r="AP49" s="384"/>
      <c r="AQ49" s="384"/>
      <c r="AR49" s="384"/>
      <c r="AS49" s="384"/>
      <c r="AT49" s="384"/>
      <c r="AU49" s="384"/>
      <c r="AV49" s="384"/>
      <c r="AW49" s="384"/>
      <c r="AX49" s="384"/>
      <c r="AY49" s="384"/>
      <c r="AZ49" s="384"/>
      <c r="BA49" s="384"/>
      <c r="BB49" s="384"/>
      <c r="BC49" s="384"/>
      <c r="BD49" s="384"/>
      <c r="BE49" s="384"/>
      <c r="BF49" s="384"/>
      <c r="BG49" s="384"/>
    </row>
    <row r="50" spans="1:59" x14ac:dyDescent="0.35">
      <c r="A50" s="384"/>
      <c r="B50" s="384"/>
      <c r="C50" s="384"/>
      <c r="D50" s="384"/>
      <c r="E50" s="384"/>
      <c r="F50" s="384"/>
      <c r="G50" s="384"/>
      <c r="H50" s="384"/>
      <c r="I50" s="384"/>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84"/>
      <c r="AM50" s="384"/>
      <c r="AN50" s="384"/>
      <c r="AO50" s="384"/>
      <c r="AP50" s="384"/>
      <c r="AQ50" s="384"/>
      <c r="AR50" s="384"/>
      <c r="AS50" s="384"/>
      <c r="AT50" s="384"/>
      <c r="AU50" s="384"/>
      <c r="AV50" s="384"/>
      <c r="AW50" s="384"/>
      <c r="AX50" s="384"/>
      <c r="AY50" s="384"/>
      <c r="AZ50" s="384"/>
      <c r="BA50" s="384"/>
      <c r="BB50" s="384"/>
      <c r="BC50" s="384"/>
      <c r="BD50" s="384"/>
      <c r="BE50" s="384"/>
      <c r="BF50" s="384"/>
      <c r="BG50" s="384"/>
    </row>
    <row r="51" spans="1:59" x14ac:dyDescent="0.35">
      <c r="A51" s="384"/>
      <c r="B51" s="384"/>
      <c r="C51" s="384"/>
      <c r="D51" s="384"/>
      <c r="E51" s="384"/>
      <c r="F51" s="384"/>
      <c r="G51" s="384"/>
      <c r="H51" s="384"/>
      <c r="I51" s="384"/>
      <c r="J51" s="384"/>
      <c r="K51" s="384"/>
      <c r="L51" s="384"/>
      <c r="M51" s="384"/>
      <c r="N51" s="384"/>
      <c r="O51" s="384"/>
      <c r="P51" s="384"/>
      <c r="Q51" s="384"/>
      <c r="R51" s="384"/>
      <c r="S51" s="384"/>
      <c r="T51" s="384"/>
      <c r="U51" s="384"/>
      <c r="V51" s="384"/>
      <c r="W51" s="384"/>
      <c r="X51" s="384"/>
      <c r="Y51" s="384"/>
      <c r="Z51" s="384"/>
      <c r="AA51" s="384"/>
      <c r="AB51" s="384"/>
      <c r="AC51" s="384"/>
      <c r="AD51" s="384"/>
      <c r="AE51" s="384"/>
      <c r="AF51" s="384"/>
      <c r="AG51" s="384"/>
      <c r="AH51" s="384"/>
      <c r="AI51" s="384"/>
      <c r="AJ51" s="384"/>
      <c r="AK51" s="384"/>
      <c r="AL51" s="384"/>
      <c r="AM51" s="384"/>
      <c r="AN51" s="384"/>
      <c r="AO51" s="384"/>
      <c r="AP51" s="384"/>
      <c r="AQ51" s="384"/>
      <c r="AR51" s="384"/>
      <c r="AS51" s="384"/>
      <c r="AT51" s="384"/>
      <c r="AU51" s="384"/>
      <c r="AV51" s="384"/>
      <c r="AW51" s="384"/>
      <c r="AX51" s="384"/>
      <c r="AY51" s="384"/>
      <c r="AZ51" s="384"/>
      <c r="BA51" s="384"/>
      <c r="BB51" s="384"/>
      <c r="BC51" s="384"/>
      <c r="BD51" s="384"/>
      <c r="BE51" s="384"/>
      <c r="BF51" s="384"/>
      <c r="BG51" s="384"/>
    </row>
    <row r="52" spans="1:59" x14ac:dyDescent="0.35">
      <c r="A52" s="384"/>
      <c r="B52" s="384"/>
      <c r="C52" s="384"/>
      <c r="D52" s="384"/>
      <c r="E52" s="384"/>
      <c r="F52" s="384"/>
      <c r="G52" s="384"/>
      <c r="H52" s="384"/>
      <c r="I52" s="384"/>
      <c r="J52" s="384"/>
      <c r="K52" s="384"/>
      <c r="L52" s="384"/>
      <c r="M52" s="384"/>
      <c r="N52" s="384"/>
      <c r="O52" s="384"/>
      <c r="P52" s="384"/>
      <c r="Q52" s="384"/>
      <c r="R52" s="384"/>
      <c r="S52" s="384"/>
      <c r="T52" s="384"/>
      <c r="U52" s="384"/>
      <c r="V52" s="384"/>
      <c r="W52" s="384"/>
      <c r="X52" s="384"/>
      <c r="Y52" s="384"/>
      <c r="Z52" s="384"/>
      <c r="AA52" s="384"/>
      <c r="AB52" s="384"/>
      <c r="AC52" s="384"/>
      <c r="AD52" s="384"/>
      <c r="AE52" s="384"/>
      <c r="AF52" s="384"/>
      <c r="AG52" s="384"/>
      <c r="AH52" s="384"/>
      <c r="AI52" s="384"/>
      <c r="AJ52" s="384"/>
      <c r="AK52" s="384"/>
      <c r="AL52" s="384"/>
      <c r="AM52" s="384"/>
      <c r="AN52" s="384"/>
      <c r="AO52" s="384"/>
      <c r="AP52" s="384"/>
      <c r="AQ52" s="384"/>
      <c r="AR52" s="384"/>
      <c r="AS52" s="384"/>
      <c r="AT52" s="384"/>
      <c r="AU52" s="384"/>
      <c r="AV52" s="384"/>
      <c r="AW52" s="384"/>
      <c r="AX52" s="384"/>
      <c r="AY52" s="384"/>
      <c r="AZ52" s="384"/>
      <c r="BA52" s="384"/>
      <c r="BB52" s="384"/>
      <c r="BC52" s="384"/>
      <c r="BD52" s="384"/>
      <c r="BE52" s="384"/>
      <c r="BF52" s="384"/>
      <c r="BG52" s="384"/>
    </row>
    <row r="53" spans="1:59" x14ac:dyDescent="0.35">
      <c r="A53" s="384"/>
      <c r="B53" s="384"/>
      <c r="C53" s="384"/>
      <c r="D53" s="384"/>
      <c r="E53" s="384"/>
      <c r="F53" s="384"/>
      <c r="G53" s="384"/>
      <c r="H53" s="384"/>
      <c r="I53" s="384"/>
      <c r="J53" s="384"/>
      <c r="K53" s="384"/>
      <c r="L53" s="384"/>
      <c r="M53" s="384"/>
      <c r="N53" s="384"/>
      <c r="O53" s="384"/>
      <c r="P53" s="384"/>
      <c r="Q53" s="384"/>
      <c r="R53" s="384"/>
      <c r="S53" s="384"/>
      <c r="T53" s="384"/>
      <c r="U53" s="384"/>
      <c r="V53" s="384"/>
      <c r="W53" s="384"/>
      <c r="X53" s="384"/>
      <c r="Y53" s="384"/>
      <c r="Z53" s="384"/>
      <c r="AA53" s="384"/>
      <c r="AB53" s="384"/>
      <c r="AC53" s="384"/>
      <c r="AD53" s="384"/>
      <c r="AE53" s="384"/>
      <c r="AF53" s="384"/>
      <c r="AG53" s="384"/>
      <c r="AH53" s="384"/>
      <c r="AI53" s="384"/>
      <c r="AJ53" s="384"/>
      <c r="AK53" s="384"/>
      <c r="AL53" s="384"/>
      <c r="AM53" s="384"/>
      <c r="AN53" s="384"/>
      <c r="AO53" s="384"/>
      <c r="AP53" s="384"/>
      <c r="AQ53" s="384"/>
      <c r="AR53" s="384"/>
      <c r="AS53" s="384"/>
      <c r="AT53" s="384"/>
      <c r="AU53" s="384"/>
      <c r="AV53" s="384"/>
      <c r="AW53" s="384"/>
      <c r="AX53" s="384"/>
      <c r="AY53" s="384"/>
      <c r="AZ53" s="384"/>
      <c r="BA53" s="384"/>
      <c r="BB53" s="384"/>
      <c r="BC53" s="384"/>
      <c r="BD53" s="384"/>
      <c r="BE53" s="384"/>
      <c r="BF53" s="384"/>
      <c r="BG53" s="384"/>
    </row>
    <row r="54" spans="1:59" x14ac:dyDescent="0.35">
      <c r="A54" s="384"/>
      <c r="B54" s="384"/>
      <c r="C54" s="384"/>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row>
    <row r="55" spans="1:59" x14ac:dyDescent="0.35">
      <c r="A55" s="384"/>
      <c r="B55" s="384"/>
      <c r="C55" s="384"/>
      <c r="D55" s="384"/>
      <c r="E55" s="384"/>
      <c r="F55" s="384"/>
      <c r="G55" s="384"/>
      <c r="H55" s="384"/>
      <c r="I55" s="384"/>
      <c r="J55" s="384"/>
      <c r="K55" s="384"/>
      <c r="L55" s="384"/>
      <c r="M55" s="384"/>
      <c r="N55" s="384"/>
      <c r="O55" s="384"/>
      <c r="P55" s="384"/>
      <c r="Q55" s="384"/>
      <c r="R55" s="384"/>
      <c r="S55" s="384"/>
      <c r="T55" s="384"/>
      <c r="U55" s="384"/>
      <c r="V55" s="384"/>
      <c r="W55" s="384"/>
      <c r="X55" s="384"/>
      <c r="Y55" s="384"/>
      <c r="Z55" s="384"/>
      <c r="AA55" s="384"/>
      <c r="AB55" s="384"/>
      <c r="AC55" s="384"/>
      <c r="AD55" s="384"/>
      <c r="AE55" s="384"/>
      <c r="AF55" s="384"/>
      <c r="AG55" s="384"/>
      <c r="AH55" s="384"/>
      <c r="AI55" s="384"/>
      <c r="AJ55" s="384"/>
      <c r="AK55" s="384"/>
      <c r="AL55" s="384"/>
      <c r="AM55" s="384"/>
      <c r="AN55" s="384"/>
      <c r="AO55" s="384"/>
      <c r="AP55" s="384"/>
      <c r="AQ55" s="384"/>
      <c r="AR55" s="384"/>
      <c r="AS55" s="384"/>
      <c r="AT55" s="384"/>
      <c r="AU55" s="384"/>
      <c r="AV55" s="384"/>
      <c r="AW55" s="384"/>
      <c r="AX55" s="384"/>
      <c r="AY55" s="384"/>
      <c r="AZ55" s="384"/>
      <c r="BA55" s="384"/>
      <c r="BB55" s="384"/>
      <c r="BC55" s="384"/>
      <c r="BD55" s="384"/>
      <c r="BE55" s="384"/>
      <c r="BF55" s="384"/>
      <c r="BG55" s="384"/>
    </row>
    <row r="56" spans="1:59" x14ac:dyDescent="0.35">
      <c r="A56" s="384"/>
      <c r="B56" s="384"/>
      <c r="C56" s="384"/>
      <c r="D56" s="384"/>
      <c r="E56" s="384"/>
      <c r="F56" s="384"/>
      <c r="G56" s="384"/>
      <c r="H56" s="384"/>
      <c r="I56" s="384"/>
      <c r="J56" s="384"/>
      <c r="K56" s="384"/>
      <c r="L56" s="384"/>
      <c r="M56" s="384"/>
      <c r="N56" s="384"/>
      <c r="O56" s="384"/>
      <c r="P56" s="384"/>
      <c r="Q56" s="384"/>
      <c r="R56" s="384"/>
      <c r="S56" s="384"/>
      <c r="T56" s="384"/>
      <c r="U56" s="384"/>
      <c r="V56" s="384"/>
      <c r="W56" s="384"/>
      <c r="X56" s="384"/>
      <c r="Y56" s="384"/>
      <c r="Z56" s="384"/>
      <c r="AA56" s="384"/>
      <c r="AB56" s="384"/>
      <c r="AC56" s="384"/>
      <c r="AD56" s="384"/>
      <c r="AE56" s="384"/>
      <c r="AF56" s="384"/>
      <c r="AG56" s="384"/>
      <c r="AH56" s="384"/>
      <c r="AI56" s="384"/>
      <c r="AJ56" s="384"/>
      <c r="AK56" s="384"/>
      <c r="AL56" s="384"/>
      <c r="AM56" s="384"/>
      <c r="AN56" s="384"/>
      <c r="AO56" s="384"/>
      <c r="AP56" s="384"/>
      <c r="AQ56" s="384"/>
      <c r="AR56" s="384"/>
      <c r="AS56" s="384"/>
      <c r="AT56" s="384"/>
      <c r="AU56" s="384"/>
      <c r="AV56" s="384"/>
      <c r="AW56" s="384"/>
      <c r="AX56" s="384"/>
      <c r="AY56" s="384"/>
      <c r="AZ56" s="384"/>
      <c r="BA56" s="384"/>
      <c r="BB56" s="384"/>
      <c r="BC56" s="384"/>
      <c r="BD56" s="384"/>
      <c r="BE56" s="384"/>
      <c r="BF56" s="384"/>
      <c r="BG56" s="384"/>
    </row>
    <row r="57" spans="1:59" x14ac:dyDescent="0.35">
      <c r="A57" s="384"/>
      <c r="B57" s="384"/>
      <c r="C57" s="384"/>
      <c r="D57" s="384"/>
      <c r="E57" s="384"/>
      <c r="F57" s="384"/>
      <c r="G57" s="384"/>
      <c r="H57" s="384"/>
      <c r="I57" s="384"/>
      <c r="J57" s="384"/>
      <c r="K57" s="384"/>
      <c r="L57" s="384"/>
      <c r="M57" s="384"/>
      <c r="N57" s="384"/>
      <c r="O57" s="384"/>
      <c r="P57" s="384"/>
      <c r="Q57" s="384"/>
      <c r="R57" s="384"/>
      <c r="S57" s="384"/>
      <c r="T57" s="384"/>
      <c r="U57" s="384"/>
      <c r="V57" s="384"/>
      <c r="W57" s="384"/>
      <c r="X57" s="384"/>
      <c r="Y57" s="384"/>
      <c r="Z57" s="384"/>
      <c r="AA57" s="384"/>
      <c r="AB57" s="384"/>
      <c r="AC57" s="384"/>
      <c r="AD57" s="384"/>
      <c r="AE57" s="384"/>
      <c r="AF57" s="384"/>
      <c r="AG57" s="384"/>
      <c r="AH57" s="384"/>
      <c r="AI57" s="384"/>
      <c r="AJ57" s="384"/>
      <c r="AK57" s="384"/>
      <c r="AL57" s="384"/>
      <c r="AM57" s="384"/>
      <c r="AN57" s="384"/>
      <c r="AO57" s="384"/>
      <c r="AP57" s="384"/>
      <c r="AQ57" s="384"/>
      <c r="AR57" s="384"/>
      <c r="AS57" s="384"/>
      <c r="AT57" s="384"/>
      <c r="AU57" s="384"/>
      <c r="AV57" s="384"/>
      <c r="AW57" s="384"/>
      <c r="AX57" s="384"/>
      <c r="AY57" s="384"/>
      <c r="AZ57" s="384"/>
      <c r="BA57" s="384"/>
      <c r="BB57" s="384"/>
      <c r="BC57" s="384"/>
      <c r="BD57" s="384"/>
      <c r="BE57" s="384"/>
      <c r="BF57" s="384"/>
      <c r="BG57" s="384"/>
    </row>
    <row r="58" spans="1:59" x14ac:dyDescent="0.35">
      <c r="A58" s="384"/>
      <c r="B58" s="384"/>
      <c r="C58" s="384"/>
      <c r="D58" s="384"/>
      <c r="E58" s="384"/>
      <c r="F58" s="384"/>
      <c r="G58" s="384"/>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M58" s="384"/>
      <c r="AN58" s="384"/>
      <c r="AO58" s="384"/>
      <c r="AP58" s="384"/>
      <c r="AQ58" s="384"/>
      <c r="AR58" s="384"/>
      <c r="AS58" s="384"/>
      <c r="AT58" s="384"/>
      <c r="AU58" s="384"/>
      <c r="AV58" s="384"/>
      <c r="AW58" s="384"/>
      <c r="AX58" s="384"/>
      <c r="AY58" s="384"/>
      <c r="AZ58" s="384"/>
      <c r="BA58" s="384"/>
      <c r="BB58" s="384"/>
      <c r="BC58" s="384"/>
      <c r="BD58" s="384"/>
      <c r="BE58" s="384"/>
      <c r="BF58" s="384"/>
      <c r="BG58" s="384"/>
    </row>
    <row r="59" spans="1:59" x14ac:dyDescent="0.35">
      <c r="A59" s="384"/>
      <c r="B59" s="384"/>
      <c r="C59" s="384"/>
      <c r="D59" s="384"/>
      <c r="E59" s="384"/>
      <c r="F59" s="384"/>
      <c r="G59" s="384"/>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4"/>
      <c r="AL59" s="384"/>
      <c r="AM59" s="384"/>
      <c r="AN59" s="384"/>
      <c r="AO59" s="384"/>
      <c r="AP59" s="384"/>
      <c r="AQ59" s="384"/>
      <c r="AR59" s="384"/>
      <c r="AS59" s="384"/>
      <c r="AT59" s="384"/>
      <c r="AU59" s="384"/>
      <c r="AV59" s="384"/>
      <c r="AW59" s="384"/>
      <c r="AX59" s="384"/>
      <c r="AY59" s="384"/>
      <c r="AZ59" s="384"/>
      <c r="BA59" s="384"/>
      <c r="BB59" s="384"/>
      <c r="BC59" s="384"/>
      <c r="BD59" s="384"/>
      <c r="BE59" s="384"/>
      <c r="BF59" s="384"/>
      <c r="BG59" s="384"/>
    </row>
    <row r="60" spans="1:59" x14ac:dyDescent="0.35">
      <c r="A60" s="384"/>
      <c r="B60" s="384"/>
      <c r="C60" s="384"/>
      <c r="D60" s="384"/>
      <c r="E60" s="384"/>
      <c r="F60" s="384"/>
      <c r="G60" s="384"/>
      <c r="H60" s="384"/>
      <c r="I60" s="384"/>
      <c r="J60" s="384"/>
      <c r="K60" s="384"/>
      <c r="L60" s="384"/>
      <c r="M60" s="384"/>
      <c r="N60" s="384"/>
      <c r="O60" s="384"/>
      <c r="P60" s="384"/>
      <c r="Q60" s="384"/>
      <c r="R60" s="384"/>
      <c r="S60" s="384"/>
      <c r="T60" s="384"/>
      <c r="U60" s="384"/>
      <c r="V60" s="384"/>
      <c r="W60" s="384"/>
      <c r="X60" s="384"/>
      <c r="Y60" s="384"/>
      <c r="Z60" s="384"/>
      <c r="AA60" s="384"/>
      <c r="AB60" s="384"/>
      <c r="AC60" s="384"/>
      <c r="AD60" s="384"/>
      <c r="AE60" s="384"/>
      <c r="AF60" s="384"/>
      <c r="AG60" s="384"/>
      <c r="AH60" s="384"/>
      <c r="AI60" s="384"/>
      <c r="AJ60" s="384"/>
      <c r="AK60" s="384"/>
      <c r="AL60" s="384"/>
      <c r="AM60" s="384"/>
      <c r="AN60" s="384"/>
      <c r="AO60" s="384"/>
      <c r="AP60" s="384"/>
      <c r="AQ60" s="384"/>
      <c r="AR60" s="384"/>
      <c r="AS60" s="384"/>
      <c r="AT60" s="384"/>
      <c r="AU60" s="384"/>
      <c r="AV60" s="384"/>
      <c r="AW60" s="384"/>
      <c r="AX60" s="384"/>
      <c r="AY60" s="384"/>
      <c r="AZ60" s="384"/>
      <c r="BA60" s="384"/>
      <c r="BB60" s="384"/>
      <c r="BC60" s="384"/>
      <c r="BD60" s="384"/>
      <c r="BE60" s="384"/>
      <c r="BF60" s="384"/>
      <c r="BG60" s="384"/>
    </row>
    <row r="61" spans="1:59" x14ac:dyDescent="0.35">
      <c r="A61" s="384"/>
      <c r="B61" s="384"/>
      <c r="C61" s="384"/>
      <c r="D61" s="384"/>
      <c r="E61" s="384"/>
      <c r="F61" s="384"/>
      <c r="G61" s="384"/>
      <c r="H61" s="384"/>
      <c r="I61" s="384"/>
      <c r="J61" s="384"/>
      <c r="K61" s="384"/>
      <c r="L61" s="384"/>
      <c r="M61" s="384"/>
      <c r="N61" s="384"/>
      <c r="O61" s="384"/>
      <c r="P61" s="384"/>
      <c r="Q61" s="384"/>
      <c r="R61" s="384"/>
      <c r="S61" s="384"/>
      <c r="T61" s="384"/>
      <c r="U61" s="384"/>
      <c r="V61" s="384"/>
      <c r="W61" s="384"/>
      <c r="X61" s="384"/>
      <c r="Y61" s="384"/>
      <c r="Z61" s="384"/>
      <c r="AA61" s="384"/>
      <c r="AB61" s="384"/>
      <c r="AC61" s="384"/>
      <c r="AD61" s="384"/>
      <c r="AE61" s="384"/>
      <c r="AF61" s="384"/>
      <c r="AG61" s="384"/>
      <c r="AH61" s="384"/>
      <c r="AI61" s="384"/>
      <c r="AJ61" s="384"/>
      <c r="AK61" s="384"/>
      <c r="AL61" s="384"/>
      <c r="AM61" s="384"/>
      <c r="AN61" s="384"/>
      <c r="AO61" s="384"/>
      <c r="AP61" s="384"/>
      <c r="AQ61" s="384"/>
      <c r="AR61" s="384"/>
      <c r="AS61" s="384"/>
      <c r="AT61" s="384"/>
      <c r="AU61" s="384"/>
      <c r="AV61" s="384"/>
      <c r="AW61" s="384"/>
      <c r="AX61" s="384"/>
      <c r="AY61" s="384"/>
      <c r="AZ61" s="384"/>
      <c r="BA61" s="384"/>
      <c r="BB61" s="384"/>
      <c r="BC61" s="384"/>
      <c r="BD61" s="384"/>
      <c r="BE61" s="384"/>
      <c r="BF61" s="384"/>
      <c r="BG61" s="384"/>
    </row>
    <row r="62" spans="1:59" x14ac:dyDescent="0.35">
      <c r="A62" s="384"/>
      <c r="B62" s="384"/>
      <c r="C62" s="384"/>
      <c r="D62" s="384"/>
      <c r="E62" s="384"/>
      <c r="F62" s="384"/>
      <c r="G62" s="384"/>
      <c r="H62" s="384"/>
      <c r="I62" s="384"/>
      <c r="J62" s="384"/>
      <c r="K62" s="384"/>
      <c r="L62" s="384"/>
      <c r="M62" s="384"/>
      <c r="N62" s="384"/>
      <c r="O62" s="384"/>
      <c r="P62" s="384"/>
      <c r="Q62" s="384"/>
      <c r="R62" s="384"/>
      <c r="S62" s="384"/>
      <c r="T62" s="384"/>
      <c r="U62" s="384"/>
      <c r="V62" s="384"/>
      <c r="W62" s="384"/>
      <c r="X62" s="384"/>
      <c r="Y62" s="384"/>
      <c r="Z62" s="384"/>
      <c r="AA62" s="384"/>
      <c r="AB62" s="384"/>
      <c r="AC62" s="384"/>
      <c r="AD62" s="384"/>
      <c r="AE62" s="384"/>
      <c r="AF62" s="384"/>
      <c r="AG62" s="384"/>
      <c r="AH62" s="384"/>
      <c r="AI62" s="384"/>
      <c r="AJ62" s="384"/>
      <c r="AK62" s="384"/>
      <c r="AL62" s="384"/>
      <c r="AM62" s="384"/>
      <c r="AN62" s="384"/>
      <c r="AO62" s="384"/>
      <c r="AP62" s="384"/>
      <c r="AQ62" s="384"/>
      <c r="AR62" s="384"/>
      <c r="AS62" s="384"/>
      <c r="AT62" s="384"/>
      <c r="AU62" s="384"/>
      <c r="AV62" s="384"/>
      <c r="AW62" s="384"/>
      <c r="AX62" s="384"/>
      <c r="AY62" s="384"/>
      <c r="AZ62" s="384"/>
      <c r="BA62" s="384"/>
      <c r="BB62" s="384"/>
      <c r="BC62" s="384"/>
      <c r="BD62" s="384"/>
      <c r="BE62" s="384"/>
      <c r="BF62" s="384"/>
      <c r="BG62" s="384"/>
    </row>
    <row r="63" spans="1:59" x14ac:dyDescent="0.35">
      <c r="A63" s="384"/>
      <c r="B63" s="384"/>
      <c r="C63" s="384"/>
      <c r="D63" s="384"/>
      <c r="E63" s="384"/>
      <c r="F63" s="384"/>
      <c r="G63" s="384"/>
      <c r="H63" s="384"/>
      <c r="I63" s="384"/>
      <c r="J63" s="384"/>
      <c r="K63" s="384"/>
      <c r="L63" s="384"/>
      <c r="M63" s="384"/>
      <c r="N63" s="384"/>
      <c r="O63" s="384"/>
      <c r="P63" s="384"/>
      <c r="Q63" s="384"/>
      <c r="R63" s="384"/>
      <c r="S63" s="384"/>
      <c r="T63" s="384"/>
      <c r="U63" s="384"/>
      <c r="V63" s="384"/>
      <c r="W63" s="384"/>
      <c r="X63" s="384"/>
      <c r="Y63" s="384"/>
      <c r="Z63" s="384"/>
      <c r="AA63" s="384"/>
      <c r="AB63" s="384"/>
      <c r="AC63" s="384"/>
      <c r="AD63" s="384"/>
      <c r="AE63" s="384"/>
      <c r="AF63" s="384"/>
      <c r="AG63" s="384"/>
      <c r="AH63" s="384"/>
      <c r="AI63" s="384"/>
      <c r="AJ63" s="384"/>
      <c r="AK63" s="384"/>
      <c r="AL63" s="384"/>
      <c r="AM63" s="384"/>
      <c r="AN63" s="384"/>
      <c r="AO63" s="384"/>
      <c r="AP63" s="384"/>
      <c r="AQ63" s="384"/>
      <c r="AR63" s="384"/>
      <c r="AS63" s="384"/>
      <c r="AT63" s="384"/>
      <c r="AU63" s="384"/>
      <c r="AV63" s="384"/>
      <c r="AW63" s="384"/>
      <c r="AX63" s="384"/>
      <c r="AY63" s="384"/>
      <c r="AZ63" s="384"/>
      <c r="BA63" s="384"/>
      <c r="BB63" s="384"/>
      <c r="BC63" s="384"/>
      <c r="BD63" s="384"/>
      <c r="BE63" s="384"/>
      <c r="BF63" s="384"/>
      <c r="BG63" s="384"/>
    </row>
    <row r="64" spans="1:59" x14ac:dyDescent="0.35">
      <c r="A64" s="384"/>
      <c r="B64" s="384"/>
      <c r="C64" s="384"/>
      <c r="D64" s="384"/>
      <c r="E64" s="384"/>
      <c r="F64" s="384"/>
      <c r="G64" s="384"/>
      <c r="H64" s="384"/>
      <c r="I64" s="384"/>
      <c r="J64" s="384"/>
      <c r="K64" s="384"/>
      <c r="L64" s="384"/>
      <c r="M64" s="384"/>
      <c r="N64" s="384"/>
      <c r="O64" s="384"/>
      <c r="P64" s="384"/>
      <c r="Q64" s="384"/>
      <c r="R64" s="384"/>
      <c r="S64" s="384"/>
      <c r="T64" s="384"/>
      <c r="U64" s="384"/>
      <c r="V64" s="384"/>
      <c r="W64" s="384"/>
      <c r="X64" s="384"/>
      <c r="Y64" s="384"/>
      <c r="Z64" s="384"/>
      <c r="AA64" s="384"/>
      <c r="AB64" s="384"/>
      <c r="AC64" s="384"/>
      <c r="AD64" s="384"/>
      <c r="AE64" s="384"/>
      <c r="AF64" s="384"/>
      <c r="AG64" s="384"/>
      <c r="AH64" s="384"/>
      <c r="AI64" s="384"/>
      <c r="AJ64" s="384"/>
      <c r="AK64" s="384"/>
      <c r="AL64" s="384"/>
      <c r="AM64" s="384"/>
      <c r="AN64" s="384"/>
      <c r="AO64" s="384"/>
      <c r="AP64" s="384"/>
      <c r="AQ64" s="384"/>
      <c r="AR64" s="384"/>
      <c r="AS64" s="384"/>
      <c r="AT64" s="384"/>
      <c r="AU64" s="384"/>
      <c r="AV64" s="384"/>
      <c r="AW64" s="384"/>
      <c r="AX64" s="384"/>
      <c r="AY64" s="384"/>
      <c r="AZ64" s="384"/>
      <c r="BA64" s="384"/>
      <c r="BB64" s="384"/>
      <c r="BC64" s="384"/>
      <c r="BD64" s="384"/>
      <c r="BE64" s="384"/>
      <c r="BF64" s="384"/>
      <c r="BG64" s="384"/>
    </row>
    <row r="65" spans="1:59" x14ac:dyDescent="0.35">
      <c r="A65" s="384"/>
      <c r="B65" s="384"/>
      <c r="C65" s="384"/>
      <c r="D65" s="384"/>
      <c r="E65" s="384"/>
      <c r="F65" s="384"/>
      <c r="G65" s="384"/>
      <c r="H65" s="384"/>
      <c r="I65" s="384"/>
      <c r="J65" s="384"/>
      <c r="K65" s="384"/>
      <c r="L65" s="384"/>
      <c r="M65" s="384"/>
      <c r="N65" s="384"/>
      <c r="O65" s="384"/>
      <c r="P65" s="384"/>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4"/>
      <c r="AN65" s="384"/>
      <c r="AO65" s="384"/>
      <c r="AP65" s="384"/>
      <c r="AQ65" s="384"/>
      <c r="AR65" s="384"/>
      <c r="AS65" s="384"/>
      <c r="AT65" s="384"/>
      <c r="AU65" s="384"/>
      <c r="AV65" s="384"/>
      <c r="AW65" s="384"/>
      <c r="AX65" s="384"/>
      <c r="AY65" s="384"/>
      <c r="AZ65" s="384"/>
      <c r="BA65" s="384"/>
      <c r="BB65" s="384"/>
      <c r="BC65" s="384"/>
      <c r="BD65" s="384"/>
      <c r="BE65" s="384"/>
      <c r="BF65" s="384"/>
      <c r="BG65" s="384"/>
    </row>
    <row r="66" spans="1:59" x14ac:dyDescent="0.35">
      <c r="A66" s="384"/>
      <c r="B66" s="384"/>
      <c r="C66" s="384"/>
      <c r="D66" s="384"/>
      <c r="E66" s="384"/>
      <c r="F66" s="384"/>
      <c r="G66" s="384"/>
      <c r="H66" s="384"/>
      <c r="I66" s="384"/>
      <c r="J66" s="384"/>
      <c r="K66" s="384"/>
      <c r="L66" s="384"/>
      <c r="M66" s="384"/>
      <c r="N66" s="384"/>
      <c r="O66" s="384"/>
      <c r="P66" s="384"/>
      <c r="Q66" s="384"/>
      <c r="R66" s="384"/>
      <c r="S66" s="384"/>
      <c r="T66" s="384"/>
      <c r="U66" s="384"/>
      <c r="V66" s="384"/>
      <c r="W66" s="384"/>
      <c r="X66" s="384"/>
      <c r="Y66" s="384"/>
      <c r="Z66" s="384"/>
      <c r="AA66" s="384"/>
      <c r="AB66" s="384"/>
      <c r="AC66" s="384"/>
      <c r="AD66" s="384"/>
      <c r="AE66" s="384"/>
      <c r="AF66" s="384"/>
      <c r="AG66" s="384"/>
      <c r="AH66" s="384"/>
      <c r="AI66" s="384"/>
      <c r="AJ66" s="384"/>
      <c r="AK66" s="384"/>
      <c r="AL66" s="384"/>
      <c r="AM66" s="384"/>
      <c r="AN66" s="384"/>
      <c r="AO66" s="384"/>
      <c r="AP66" s="384"/>
      <c r="AQ66" s="384"/>
      <c r="AR66" s="384"/>
      <c r="AS66" s="384"/>
      <c r="AT66" s="384"/>
      <c r="AU66" s="384"/>
      <c r="AV66" s="384"/>
      <c r="AW66" s="384"/>
      <c r="AX66" s="384"/>
      <c r="AY66" s="384"/>
      <c r="AZ66" s="384"/>
      <c r="BA66" s="384"/>
      <c r="BB66" s="384"/>
      <c r="BC66" s="384"/>
      <c r="BD66" s="384"/>
      <c r="BE66" s="384"/>
      <c r="BF66" s="384"/>
      <c r="BG66" s="384"/>
    </row>
    <row r="67" spans="1:59" x14ac:dyDescent="0.35">
      <c r="A67" s="384"/>
      <c r="B67" s="384"/>
      <c r="C67" s="384"/>
      <c r="D67" s="384"/>
      <c r="E67" s="384"/>
      <c r="F67" s="384"/>
      <c r="G67" s="384"/>
      <c r="H67" s="384"/>
      <c r="I67" s="384"/>
      <c r="J67" s="384"/>
      <c r="K67" s="384"/>
      <c r="L67" s="384"/>
      <c r="M67" s="384"/>
      <c r="N67" s="384"/>
      <c r="O67" s="384"/>
      <c r="P67" s="384"/>
      <c r="Q67" s="384"/>
      <c r="R67" s="384"/>
      <c r="S67" s="384"/>
      <c r="T67" s="384"/>
      <c r="U67" s="384"/>
      <c r="V67" s="384"/>
      <c r="W67" s="384"/>
      <c r="X67" s="384"/>
      <c r="Y67" s="384"/>
      <c r="Z67" s="384"/>
      <c r="AA67" s="384"/>
      <c r="AB67" s="384"/>
      <c r="AC67" s="384"/>
      <c r="AD67" s="384"/>
      <c r="AE67" s="384"/>
      <c r="AF67" s="384"/>
      <c r="AG67" s="384"/>
      <c r="AH67" s="384"/>
      <c r="AI67" s="384"/>
      <c r="AJ67" s="384"/>
      <c r="AK67" s="384"/>
      <c r="AL67" s="384"/>
      <c r="AM67" s="384"/>
      <c r="AN67" s="384"/>
      <c r="AO67" s="384"/>
      <c r="AP67" s="384"/>
      <c r="AQ67" s="384"/>
      <c r="AR67" s="384"/>
      <c r="AS67" s="384"/>
      <c r="AT67" s="384"/>
      <c r="AU67" s="384"/>
      <c r="AV67" s="384"/>
      <c r="AW67" s="384"/>
      <c r="AX67" s="384"/>
      <c r="AY67" s="384"/>
      <c r="AZ67" s="384"/>
      <c r="BA67" s="384"/>
      <c r="BB67" s="384"/>
      <c r="BC67" s="384"/>
      <c r="BD67" s="384"/>
      <c r="BE67" s="384"/>
      <c r="BF67" s="384"/>
      <c r="BG67" s="384"/>
    </row>
    <row r="68" spans="1:59" x14ac:dyDescent="0.35">
      <c r="A68" s="384"/>
      <c r="B68" s="384"/>
      <c r="C68" s="384"/>
      <c r="D68" s="384"/>
      <c r="E68" s="384"/>
      <c r="F68" s="384"/>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384"/>
      <c r="AG68" s="384"/>
      <c r="AH68" s="384"/>
      <c r="AI68" s="384"/>
      <c r="AJ68" s="384"/>
      <c r="AK68" s="384"/>
      <c r="AL68" s="384"/>
      <c r="AM68" s="384"/>
      <c r="AN68" s="384"/>
      <c r="AO68" s="384"/>
      <c r="AP68" s="384"/>
      <c r="AQ68" s="384"/>
      <c r="AR68" s="384"/>
      <c r="AS68" s="384"/>
      <c r="AT68" s="384"/>
      <c r="AU68" s="384"/>
      <c r="AV68" s="384"/>
      <c r="AW68" s="384"/>
      <c r="AX68" s="384"/>
      <c r="AY68" s="384"/>
      <c r="AZ68" s="384"/>
      <c r="BA68" s="384"/>
      <c r="BB68" s="384"/>
      <c r="BC68" s="384"/>
      <c r="BD68" s="384"/>
      <c r="BE68" s="384"/>
      <c r="BF68" s="384"/>
      <c r="BG68" s="384"/>
    </row>
    <row r="69" spans="1:59" x14ac:dyDescent="0.35">
      <c r="A69" s="384"/>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row>
    <row r="70" spans="1:59" x14ac:dyDescent="0.35">
      <c r="A70" s="384"/>
      <c r="B70" s="384"/>
      <c r="C70" s="384"/>
      <c r="D70" s="384"/>
      <c r="E70" s="384"/>
      <c r="F70" s="384"/>
      <c r="G70" s="384"/>
      <c r="H70" s="384"/>
      <c r="I70" s="384"/>
      <c r="J70" s="384"/>
      <c r="K70" s="384"/>
      <c r="L70" s="384"/>
      <c r="M70" s="384"/>
      <c r="N70" s="384"/>
      <c r="O70" s="384"/>
      <c r="P70" s="384"/>
      <c r="Q70" s="384"/>
      <c r="R70" s="384"/>
      <c r="S70" s="384"/>
      <c r="T70" s="384"/>
      <c r="U70" s="384"/>
      <c r="V70" s="384"/>
      <c r="W70" s="384"/>
      <c r="X70" s="384"/>
      <c r="Y70" s="384"/>
      <c r="Z70" s="384"/>
      <c r="AA70" s="384"/>
      <c r="AB70" s="384"/>
      <c r="AC70" s="384"/>
      <c r="AD70" s="384"/>
      <c r="AE70" s="384"/>
      <c r="AF70" s="384"/>
      <c r="AG70" s="384"/>
      <c r="AH70" s="384"/>
      <c r="AI70" s="384"/>
      <c r="AJ70" s="384"/>
      <c r="AK70" s="384"/>
      <c r="AL70" s="384"/>
      <c r="AM70" s="384"/>
      <c r="AN70" s="384"/>
      <c r="AO70" s="384"/>
      <c r="AP70" s="384"/>
      <c r="AQ70" s="384"/>
      <c r="AR70" s="384"/>
      <c r="AS70" s="384"/>
      <c r="AT70" s="384"/>
      <c r="AU70" s="384"/>
      <c r="AV70" s="384"/>
      <c r="AW70" s="384"/>
      <c r="AX70" s="384"/>
      <c r="AY70" s="384"/>
      <c r="AZ70" s="384"/>
      <c r="BA70" s="384"/>
      <c r="BB70" s="384"/>
      <c r="BC70" s="384"/>
      <c r="BD70" s="384"/>
      <c r="BE70" s="384"/>
      <c r="BF70" s="384"/>
      <c r="BG70" s="384"/>
    </row>
    <row r="71" spans="1:59" x14ac:dyDescent="0.35">
      <c r="A71" s="384"/>
      <c r="B71" s="384"/>
      <c r="C71" s="384"/>
      <c r="D71" s="384"/>
      <c r="E71" s="384"/>
      <c r="F71" s="384"/>
      <c r="G71" s="384"/>
      <c r="H71" s="384"/>
      <c r="I71" s="384"/>
      <c r="J71" s="384"/>
      <c r="K71" s="384"/>
      <c r="L71" s="384"/>
      <c r="M71" s="384"/>
      <c r="N71" s="384"/>
      <c r="O71" s="384"/>
      <c r="P71" s="384"/>
      <c r="Q71" s="384"/>
      <c r="R71" s="384"/>
      <c r="S71" s="384"/>
      <c r="T71" s="384"/>
      <c r="U71" s="384"/>
      <c r="V71" s="384"/>
      <c r="W71" s="384"/>
      <c r="X71" s="384"/>
      <c r="Y71" s="384"/>
      <c r="Z71" s="384"/>
      <c r="AA71" s="384"/>
      <c r="AB71" s="384"/>
      <c r="AC71" s="384"/>
      <c r="AD71" s="384"/>
      <c r="AE71" s="384"/>
      <c r="AF71" s="384"/>
      <c r="AG71" s="384"/>
      <c r="AH71" s="384"/>
      <c r="AI71" s="384"/>
      <c r="AJ71" s="384"/>
      <c r="AK71" s="384"/>
      <c r="AL71" s="384"/>
      <c r="AM71" s="384"/>
      <c r="AN71" s="384"/>
      <c r="AO71" s="384"/>
      <c r="AP71" s="384"/>
      <c r="AQ71" s="384"/>
      <c r="AR71" s="384"/>
      <c r="AS71" s="384"/>
      <c r="AT71" s="384"/>
      <c r="AU71" s="384"/>
      <c r="AV71" s="384"/>
      <c r="AW71" s="384"/>
      <c r="AX71" s="384"/>
      <c r="AY71" s="384"/>
      <c r="AZ71" s="384"/>
      <c r="BA71" s="384"/>
      <c r="BB71" s="384"/>
      <c r="BC71" s="384"/>
      <c r="BD71" s="384"/>
      <c r="BE71" s="384"/>
      <c r="BF71" s="384"/>
      <c r="BG71" s="384"/>
    </row>
    <row r="72" spans="1:59" x14ac:dyDescent="0.35">
      <c r="A72" s="384"/>
      <c r="B72" s="384"/>
      <c r="C72" s="384"/>
      <c r="D72" s="384"/>
      <c r="E72" s="384"/>
      <c r="F72" s="384"/>
      <c r="G72" s="384"/>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384"/>
      <c r="AL72" s="384"/>
      <c r="AM72" s="384"/>
      <c r="AN72" s="384"/>
      <c r="AO72" s="384"/>
      <c r="AP72" s="384"/>
      <c r="AQ72" s="384"/>
      <c r="AR72" s="384"/>
      <c r="AS72" s="384"/>
      <c r="AT72" s="384"/>
      <c r="AU72" s="384"/>
      <c r="AV72" s="384"/>
      <c r="AW72" s="384"/>
      <c r="AX72" s="384"/>
      <c r="AY72" s="384"/>
      <c r="AZ72" s="384"/>
      <c r="BA72" s="384"/>
      <c r="BB72" s="384"/>
      <c r="BC72" s="384"/>
      <c r="BD72" s="384"/>
      <c r="BE72" s="384"/>
      <c r="BF72" s="384"/>
      <c r="BG72" s="384"/>
    </row>
  </sheetData>
  <mergeCells count="3">
    <mergeCell ref="C9:D9"/>
    <mergeCell ref="B15:M15"/>
    <mergeCell ref="N15:U1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U29"/>
  <sheetViews>
    <sheetView zoomScaleNormal="100" workbookViewId="0">
      <selection activeCell="K26" sqref="K26"/>
    </sheetView>
  </sheetViews>
  <sheetFormatPr defaultColWidth="9.1796875" defaultRowHeight="12.5" x14ac:dyDescent="0.25"/>
  <cols>
    <col min="1" max="1" width="11.26953125" style="197" customWidth="1"/>
    <col min="2" max="2" width="20.7265625" style="198" customWidth="1"/>
    <col min="3" max="3" width="61.7265625" style="197" customWidth="1"/>
    <col min="4" max="4" width="9.1796875" style="197"/>
    <col min="5" max="7" width="15.7265625" style="198" customWidth="1"/>
    <col min="8" max="8" width="11.54296875" style="198" customWidth="1"/>
    <col min="9" max="16384" width="9.1796875" style="197"/>
  </cols>
  <sheetData>
    <row r="1" spans="1:19" ht="12.75" customHeight="1" x14ac:dyDescent="0.25"/>
    <row r="2" spans="1:19" x14ac:dyDescent="0.25">
      <c r="A2" s="199" t="s">
        <v>231</v>
      </c>
      <c r="G2" s="197"/>
      <c r="H2" s="197"/>
    </row>
    <row r="3" spans="1:19" ht="39" x14ac:dyDescent="0.3">
      <c r="B3" s="200" t="s">
        <v>115</v>
      </c>
      <c r="C3" s="200" t="s">
        <v>232</v>
      </c>
      <c r="E3" s="201" t="s">
        <v>233</v>
      </c>
      <c r="F3" s="201" t="s">
        <v>234</v>
      </c>
      <c r="G3" s="201" t="s">
        <v>235</v>
      </c>
      <c r="H3" s="202" t="s">
        <v>236</v>
      </c>
      <c r="K3" s="203" t="s">
        <v>237</v>
      </c>
      <c r="L3" s="203" t="s">
        <v>238</v>
      </c>
      <c r="M3" s="204" t="s">
        <v>239</v>
      </c>
      <c r="N3" s="198" t="s">
        <v>240</v>
      </c>
      <c r="O3" s="205" t="s">
        <v>241</v>
      </c>
      <c r="P3" s="205"/>
      <c r="Q3" s="205" t="s">
        <v>242</v>
      </c>
      <c r="R3" s="205" t="s">
        <v>243</v>
      </c>
    </row>
    <row r="4" spans="1:19" x14ac:dyDescent="0.25">
      <c r="K4" s="206"/>
      <c r="L4" s="206"/>
      <c r="M4" s="206"/>
      <c r="N4" s="207"/>
      <c r="O4" s="207"/>
    </row>
    <row r="5" spans="1:19" x14ac:dyDescent="0.25">
      <c r="A5" s="197" t="s">
        <v>108</v>
      </c>
      <c r="B5" s="198" t="s">
        <v>126</v>
      </c>
      <c r="C5" s="197" t="s">
        <v>127</v>
      </c>
      <c r="E5" s="207">
        <v>5389.75</v>
      </c>
      <c r="F5" s="207">
        <v>8314.3681768558963</v>
      </c>
      <c r="G5" s="207">
        <v>300.11777569980694</v>
      </c>
      <c r="H5" s="208">
        <v>14004.235952555704</v>
      </c>
      <c r="J5" s="209"/>
      <c r="K5" s="206">
        <v>6120.2340168749997</v>
      </c>
      <c r="L5" s="206">
        <v>8578.5707014192139</v>
      </c>
      <c r="M5" s="206">
        <f>G5</f>
        <v>300.11777569980694</v>
      </c>
      <c r="N5" s="207">
        <f>SUM(K5:M5)</f>
        <v>14998.922493994021</v>
      </c>
      <c r="O5" s="207">
        <f>N5-H5</f>
        <v>994.68654143831736</v>
      </c>
      <c r="P5" s="210"/>
      <c r="Q5" s="211">
        <f>K5-E5</f>
        <v>730.48401687499972</v>
      </c>
      <c r="R5" s="207"/>
      <c r="S5" s="209"/>
    </row>
    <row r="6" spans="1:19" x14ac:dyDescent="0.25">
      <c r="E6" s="207"/>
      <c r="H6" s="207"/>
      <c r="J6" s="209"/>
      <c r="K6" s="206"/>
      <c r="L6" s="204"/>
      <c r="M6" s="206"/>
      <c r="N6" s="207"/>
      <c r="O6" s="207"/>
      <c r="P6" s="210"/>
      <c r="Q6" s="211"/>
      <c r="R6" s="207"/>
      <c r="S6" s="209"/>
    </row>
    <row r="7" spans="1:19" x14ac:dyDescent="0.25">
      <c r="E7" s="207"/>
      <c r="F7" s="207"/>
      <c r="G7" s="207"/>
      <c r="H7" s="207"/>
      <c r="J7" s="209"/>
      <c r="K7" s="206"/>
      <c r="L7" s="206"/>
      <c r="M7" s="206"/>
      <c r="N7" s="207"/>
      <c r="O7" s="207"/>
      <c r="P7" s="210"/>
      <c r="Q7" s="211"/>
      <c r="R7" s="207"/>
      <c r="S7" s="209"/>
    </row>
    <row r="8" spans="1:19" x14ac:dyDescent="0.25">
      <c r="A8" s="197" t="s">
        <v>106</v>
      </c>
      <c r="B8" s="198" t="s">
        <v>121</v>
      </c>
      <c r="C8" s="197" t="s">
        <v>244</v>
      </c>
      <c r="E8" s="207">
        <v>4311.8</v>
      </c>
      <c r="F8" s="207">
        <v>2217.1648471615722</v>
      </c>
      <c r="G8" s="207">
        <v>300.11777569980694</v>
      </c>
      <c r="H8" s="208">
        <v>6829.0826228613796</v>
      </c>
      <c r="J8" s="209"/>
      <c r="K8" s="206">
        <v>4896.1872134999994</v>
      </c>
      <c r="L8" s="206">
        <v>2287.6188537117905</v>
      </c>
      <c r="M8" s="206">
        <f>G8</f>
        <v>300.11777569980694</v>
      </c>
      <c r="N8" s="207">
        <f>SUM(K8:M8)</f>
        <v>7483.9238429115967</v>
      </c>
      <c r="O8" s="207">
        <f>N8-H8</f>
        <v>654.84122005021709</v>
      </c>
      <c r="P8" s="210"/>
      <c r="Q8" s="211">
        <f t="shared" ref="Q8:Q22" si="0">K8-E8</f>
        <v>584.38721349999923</v>
      </c>
      <c r="R8" s="207"/>
      <c r="S8" s="209"/>
    </row>
    <row r="9" spans="1:19" x14ac:dyDescent="0.25">
      <c r="E9" s="207"/>
      <c r="F9" s="207"/>
      <c r="G9" s="207"/>
      <c r="H9" s="207"/>
      <c r="J9" s="209"/>
      <c r="K9" s="206"/>
      <c r="L9" s="206"/>
      <c r="M9" s="206"/>
      <c r="N9" s="207"/>
      <c r="O9" s="207"/>
      <c r="P9" s="210"/>
      <c r="Q9" s="211"/>
      <c r="R9" s="207"/>
      <c r="S9" s="209"/>
    </row>
    <row r="10" spans="1:19" x14ac:dyDescent="0.25">
      <c r="E10" s="207"/>
      <c r="F10" s="207"/>
      <c r="G10" s="207"/>
      <c r="H10" s="207"/>
      <c r="J10" s="209"/>
      <c r="K10" s="206"/>
      <c r="L10" s="206"/>
      <c r="M10" s="206"/>
      <c r="N10" s="207"/>
      <c r="O10" s="207"/>
      <c r="P10" s="210"/>
      <c r="Q10" s="211"/>
      <c r="R10" s="207"/>
      <c r="S10" s="209"/>
    </row>
    <row r="11" spans="1:19" x14ac:dyDescent="0.25">
      <c r="A11" s="213" t="s">
        <v>105</v>
      </c>
      <c r="B11" s="198" t="s">
        <v>119</v>
      </c>
      <c r="C11" s="197" t="s">
        <v>120</v>
      </c>
      <c r="D11" s="209"/>
      <c r="E11" s="207">
        <v>3593.1666666666665</v>
      </c>
      <c r="F11" s="207">
        <v>1847.6373726346435</v>
      </c>
      <c r="G11" s="207">
        <v>300.11777569980694</v>
      </c>
      <c r="H11" s="208">
        <v>5740.9218150011166</v>
      </c>
      <c r="J11" s="209"/>
      <c r="K11" s="206">
        <v>4080.1560112499997</v>
      </c>
      <c r="L11" s="206">
        <v>1906.3490447598253</v>
      </c>
      <c r="M11" s="206">
        <f>G11</f>
        <v>300.11777569980694</v>
      </c>
      <c r="N11" s="207">
        <f>SUM(K11:M11)</f>
        <v>6286.622831709632</v>
      </c>
      <c r="O11" s="207">
        <f>N11-H11</f>
        <v>545.70101670851545</v>
      </c>
      <c r="P11" s="210"/>
      <c r="Q11" s="211">
        <f t="shared" si="0"/>
        <v>486.98934458333315</v>
      </c>
      <c r="R11" s="207">
        <f>L11-F11</f>
        <v>58.711672125181849</v>
      </c>
      <c r="S11" s="209"/>
    </row>
    <row r="12" spans="1:19" x14ac:dyDescent="0.25">
      <c r="E12" s="207"/>
      <c r="F12" s="207"/>
      <c r="G12" s="207"/>
      <c r="H12" s="207"/>
      <c r="J12" s="209"/>
      <c r="K12" s="206"/>
      <c r="L12" s="206"/>
      <c r="M12" s="206"/>
      <c r="N12" s="207"/>
      <c r="O12" s="207"/>
      <c r="P12" s="210"/>
      <c r="Q12" s="211"/>
      <c r="R12" s="207"/>
      <c r="S12" s="209"/>
    </row>
    <row r="13" spans="1:19" x14ac:dyDescent="0.25">
      <c r="E13" s="207"/>
      <c r="F13" s="207"/>
      <c r="G13" s="207"/>
      <c r="H13" s="207"/>
      <c r="J13" s="209"/>
      <c r="K13" s="206"/>
      <c r="L13" s="206"/>
      <c r="M13" s="206"/>
      <c r="N13" s="207"/>
      <c r="O13" s="207"/>
      <c r="P13" s="210"/>
      <c r="Q13" s="211"/>
      <c r="R13" s="207"/>
      <c r="S13" s="209"/>
    </row>
    <row r="14" spans="1:19" x14ac:dyDescent="0.25">
      <c r="A14" s="197" t="s">
        <v>109</v>
      </c>
      <c r="B14" s="198" t="s">
        <v>126</v>
      </c>
      <c r="C14" s="197" t="s">
        <v>127</v>
      </c>
      <c r="E14" s="207">
        <v>5389.75</v>
      </c>
      <c r="F14" s="207">
        <v>8314.3681768558963</v>
      </c>
      <c r="G14" s="207">
        <v>300.11777569980694</v>
      </c>
      <c r="H14" s="208">
        <v>14004.235952555704</v>
      </c>
      <c r="J14" s="209"/>
      <c r="K14" s="206">
        <v>6120.2340168749997</v>
      </c>
      <c r="L14" s="206">
        <v>8578.5707014192139</v>
      </c>
      <c r="M14" s="206">
        <f>G14</f>
        <v>300.11777569980694</v>
      </c>
      <c r="N14" s="207">
        <f>SUM(K14:M14)</f>
        <v>14998.922493994021</v>
      </c>
      <c r="O14" s="207">
        <f>N14-H14</f>
        <v>994.68654143831736</v>
      </c>
      <c r="P14" s="210"/>
      <c r="Q14" s="211">
        <f t="shared" si="0"/>
        <v>730.48401687499972</v>
      </c>
      <c r="R14" s="207"/>
      <c r="S14" s="209"/>
    </row>
    <row r="15" spans="1:19" x14ac:dyDescent="0.25">
      <c r="E15" s="207"/>
      <c r="F15" s="207"/>
      <c r="G15" s="207"/>
      <c r="H15" s="207"/>
      <c r="J15" s="209"/>
      <c r="K15" s="206"/>
      <c r="L15" s="206"/>
      <c r="M15" s="206"/>
      <c r="N15" s="207"/>
      <c r="O15" s="207"/>
      <c r="P15" s="210"/>
      <c r="Q15" s="211"/>
      <c r="R15" s="207"/>
      <c r="S15" s="209"/>
    </row>
    <row r="16" spans="1:19" x14ac:dyDescent="0.25">
      <c r="E16" s="207"/>
      <c r="F16" s="207"/>
      <c r="G16" s="207"/>
      <c r="H16" s="207"/>
      <c r="J16" s="209"/>
      <c r="K16" s="206"/>
      <c r="L16" s="206"/>
      <c r="M16" s="206"/>
      <c r="N16" s="207"/>
      <c r="O16" s="207"/>
      <c r="P16" s="210"/>
      <c r="Q16" s="211"/>
      <c r="R16" s="207"/>
      <c r="S16" s="209"/>
    </row>
    <row r="17" spans="1:21" x14ac:dyDescent="0.25">
      <c r="A17" s="197" t="s">
        <v>107</v>
      </c>
      <c r="B17" s="198" t="s">
        <v>245</v>
      </c>
      <c r="C17" s="197" t="s">
        <v>246</v>
      </c>
      <c r="E17" s="207">
        <v>4311.8</v>
      </c>
      <c r="F17" s="207">
        <v>6651.494541484717</v>
      </c>
      <c r="G17" s="207">
        <v>300.11777569980694</v>
      </c>
      <c r="H17" s="208">
        <v>11263.412317184524</v>
      </c>
      <c r="J17" s="209"/>
      <c r="K17" s="206">
        <v>4896.1872134999994</v>
      </c>
      <c r="L17" s="206">
        <v>6862.8565611353715</v>
      </c>
      <c r="M17" s="206">
        <f>G17</f>
        <v>300.11777569980694</v>
      </c>
      <c r="N17" s="207">
        <f>SUM(K17:M17)</f>
        <v>12059.161550335179</v>
      </c>
      <c r="O17" s="207">
        <f>N17-H17</f>
        <v>795.74923315065462</v>
      </c>
      <c r="P17" s="210"/>
      <c r="Q17" s="211">
        <f t="shared" si="0"/>
        <v>584.38721349999923</v>
      </c>
      <c r="R17" s="207">
        <f>L17-F17</f>
        <v>211.36201965065447</v>
      </c>
      <c r="S17" s="209"/>
    </row>
    <row r="18" spans="1:21" x14ac:dyDescent="0.25">
      <c r="K18" s="204"/>
      <c r="L18" s="204"/>
      <c r="M18" s="206"/>
      <c r="N18" s="207"/>
      <c r="O18" s="198"/>
      <c r="Q18" s="211"/>
      <c r="R18" s="207"/>
      <c r="S18" s="209"/>
    </row>
    <row r="19" spans="1:21" x14ac:dyDescent="0.25">
      <c r="K19" s="204"/>
      <c r="L19" s="204"/>
      <c r="M19" s="206"/>
      <c r="N19" s="207"/>
      <c r="O19" s="198"/>
      <c r="Q19" s="211"/>
      <c r="R19" s="207"/>
      <c r="S19" s="209"/>
    </row>
    <row r="20" spans="1:21" ht="25" x14ac:dyDescent="0.25">
      <c r="A20" s="197" t="s">
        <v>247</v>
      </c>
      <c r="C20" s="212" t="s">
        <v>248</v>
      </c>
      <c r="E20" s="207">
        <v>0</v>
      </c>
      <c r="F20" s="207">
        <v>0</v>
      </c>
      <c r="G20" s="207">
        <v>0</v>
      </c>
      <c r="H20" s="208">
        <v>2635</v>
      </c>
      <c r="K20" s="204"/>
      <c r="L20" s="204"/>
      <c r="M20" s="206">
        <v>2635</v>
      </c>
      <c r="N20" s="207">
        <f t="shared" ref="N20" si="1">SUM(K20:M20)</f>
        <v>2635</v>
      </c>
      <c r="O20" s="198"/>
      <c r="Q20" s="211"/>
      <c r="R20" s="207"/>
      <c r="S20" s="209"/>
    </row>
    <row r="21" spans="1:21" x14ac:dyDescent="0.25">
      <c r="C21" s="199"/>
      <c r="E21" s="207"/>
      <c r="F21" s="207"/>
      <c r="G21" s="207"/>
      <c r="H21" s="207"/>
      <c r="K21" s="204"/>
      <c r="L21" s="204"/>
      <c r="M21" s="206"/>
      <c r="N21" s="207"/>
      <c r="O21" s="198"/>
      <c r="Q21" s="211"/>
      <c r="R21" s="207"/>
      <c r="S21" s="209"/>
    </row>
    <row r="22" spans="1:21" x14ac:dyDescent="0.25">
      <c r="A22" s="197" t="s">
        <v>110</v>
      </c>
      <c r="B22" s="198" t="s">
        <v>126</v>
      </c>
      <c r="C22" s="197" t="s">
        <v>128</v>
      </c>
      <c r="E22" s="207">
        <v>7186.333333333333</v>
      </c>
      <c r="F22" s="207">
        <v>7390.549490538574</v>
      </c>
      <c r="G22" s="207">
        <v>300.11777569980694</v>
      </c>
      <c r="H22" s="208">
        <v>14877.000599571715</v>
      </c>
      <c r="K22" s="206">
        <v>8160.3120224999993</v>
      </c>
      <c r="L22" s="206">
        <v>7625.3961790393014</v>
      </c>
      <c r="M22" s="206">
        <f>G22</f>
        <v>300.11777569980694</v>
      </c>
      <c r="N22" s="207">
        <f>SUM(K22:M22)</f>
        <v>16085.825977239108</v>
      </c>
      <c r="O22" s="198"/>
      <c r="Q22" s="211">
        <f t="shared" si="0"/>
        <v>973.9786891666663</v>
      </c>
      <c r="R22" s="207"/>
      <c r="S22" s="209"/>
    </row>
    <row r="23" spans="1:21" x14ac:dyDescent="0.25">
      <c r="E23" s="207"/>
      <c r="F23" s="207"/>
      <c r="G23" s="207"/>
      <c r="H23" s="207"/>
      <c r="K23" s="206"/>
      <c r="L23" s="204"/>
      <c r="M23" s="206"/>
      <c r="N23" s="207"/>
      <c r="O23" s="198"/>
      <c r="Q23" s="211"/>
      <c r="R23" s="207"/>
      <c r="S23" s="209"/>
    </row>
    <row r="24" spans="1:21" x14ac:dyDescent="0.25">
      <c r="A24" s="197" t="s">
        <v>111</v>
      </c>
      <c r="B24" s="198" t="s">
        <v>129</v>
      </c>
      <c r="C24" s="197" t="s">
        <v>249</v>
      </c>
      <c r="E24" s="207">
        <v>0</v>
      </c>
      <c r="F24" s="207">
        <v>22512.750755794426</v>
      </c>
      <c r="G24" s="207">
        <v>0</v>
      </c>
      <c r="H24" s="208">
        <v>22512.750755794426</v>
      </c>
      <c r="K24" s="206"/>
      <c r="L24" s="206">
        <v>22876.188537117905</v>
      </c>
      <c r="M24" s="206">
        <f>G24</f>
        <v>0</v>
      </c>
      <c r="N24" s="207">
        <f>SUM(K24:M24)</f>
        <v>22876.188537117905</v>
      </c>
      <c r="O24" s="198"/>
      <c r="Q24" s="211"/>
      <c r="R24" s="207"/>
      <c r="S24" s="209"/>
    </row>
    <row r="25" spans="1:21" x14ac:dyDescent="0.25">
      <c r="G25" s="197"/>
      <c r="H25" s="197"/>
      <c r="K25" s="206"/>
      <c r="L25" s="206"/>
      <c r="M25" s="206"/>
      <c r="N25" s="207"/>
      <c r="Q25" s="211"/>
    </row>
    <row r="26" spans="1:21" x14ac:dyDescent="0.25">
      <c r="A26" s="213" t="s">
        <v>250</v>
      </c>
      <c r="B26" s="198" t="s">
        <v>251</v>
      </c>
      <c r="C26" s="197" t="s">
        <v>252</v>
      </c>
      <c r="E26" s="207">
        <v>5046.875</v>
      </c>
      <c r="F26" s="207">
        <v>5542.9121179039303</v>
      </c>
      <c r="G26" s="207">
        <v>300.11777569980694</v>
      </c>
      <c r="H26" s="207">
        <v>10889.904893603738</v>
      </c>
      <c r="K26" s="206">
        <v>5730.1090168749997</v>
      </c>
      <c r="L26" s="206">
        <v>5719.0471342794763</v>
      </c>
      <c r="M26" s="206">
        <f>G26</f>
        <v>300.11777569980694</v>
      </c>
      <c r="N26" s="207">
        <f t="shared" ref="N26" si="2">SUM(K26:M26)</f>
        <v>11749.273926854283</v>
      </c>
      <c r="Q26" s="211">
        <f>K26-E26</f>
        <v>683.23401687499972</v>
      </c>
      <c r="R26" s="207">
        <f>L26-F26</f>
        <v>176.135016375546</v>
      </c>
      <c r="S26" s="197" t="s">
        <v>253</v>
      </c>
    </row>
    <row r="27" spans="1:21" x14ac:dyDescent="0.25">
      <c r="E27" s="207"/>
      <c r="F27" s="207"/>
      <c r="G27" s="207"/>
      <c r="H27" s="207"/>
      <c r="K27" s="207"/>
      <c r="L27" s="207"/>
      <c r="M27" s="207"/>
      <c r="N27" s="207"/>
      <c r="Q27" s="214"/>
      <c r="R27" s="207"/>
    </row>
    <row r="28" spans="1:21" x14ac:dyDescent="0.25">
      <c r="G28" s="197"/>
      <c r="H28" s="197"/>
      <c r="U28" s="207"/>
    </row>
    <row r="29" spans="1:21" x14ac:dyDescent="0.25">
      <c r="C29" s="197" t="s">
        <v>254</v>
      </c>
      <c r="E29" s="207">
        <v>5389.75</v>
      </c>
      <c r="F29" s="207">
        <v>2771.4560589519651</v>
      </c>
      <c r="G29" s="207">
        <v>300</v>
      </c>
      <c r="H29" s="207">
        <f>SUM(E29:G29)</f>
        <v>8461.2060589519642</v>
      </c>
      <c r="I29" s="207"/>
      <c r="J29" s="207"/>
      <c r="K29" s="207">
        <v>6120.2340168749997</v>
      </c>
      <c r="L29" s="207">
        <v>2859.5235671397381</v>
      </c>
      <c r="M29" s="207">
        <v>300.11777569980694</v>
      </c>
      <c r="N29" s="207">
        <f>SUM(K29:M29)</f>
        <v>9279.875359714546</v>
      </c>
      <c r="O29" s="207"/>
      <c r="P29" s="207"/>
      <c r="Q29" s="207">
        <f>K29-E29</f>
        <v>730.48401687499972</v>
      </c>
      <c r="R29" s="207">
        <f>L29-F29</f>
        <v>88.067508187773001</v>
      </c>
      <c r="S29" s="197" t="s">
        <v>255</v>
      </c>
    </row>
  </sheetData>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0F902-BAE2-4866-960F-BD00541CA640}">
  <sheetPr>
    <tabColor rgb="FFFFFF00"/>
  </sheetPr>
  <dimension ref="A1:BS48"/>
  <sheetViews>
    <sheetView topLeftCell="AR1" workbookViewId="0">
      <selection activeCell="BK26" sqref="BK26"/>
    </sheetView>
  </sheetViews>
  <sheetFormatPr defaultColWidth="9.1796875" defaultRowHeight="12.5" x14ac:dyDescent="0.25"/>
  <cols>
    <col min="1" max="1" width="19.26953125" style="222" customWidth="1"/>
    <col min="2" max="2" width="20.7265625" style="223" customWidth="1"/>
    <col min="3" max="6" width="15.7265625" style="223" customWidth="1"/>
    <col min="7" max="7" width="61.7265625" style="222" customWidth="1"/>
    <col min="8" max="8" width="9.1796875" style="222"/>
    <col min="9" max="11" width="15.7265625" style="223" customWidth="1"/>
    <col min="12" max="12" width="11.54296875" style="223" customWidth="1"/>
    <col min="13" max="15" width="9.1796875" style="222"/>
    <col min="16" max="16" width="9.1796875" style="223"/>
    <col min="17" max="17" width="10.1796875" style="222" bestFit="1" customWidth="1"/>
    <col min="18" max="31" width="9.1796875" style="222"/>
    <col min="32" max="32" width="10.453125" style="222" customWidth="1"/>
    <col min="33" max="40" width="9.1796875" style="222"/>
    <col min="41" max="41" width="10.1796875" style="222" bestFit="1" customWidth="1"/>
    <col min="42" max="42" width="12" style="222" customWidth="1"/>
    <col min="43" max="53" width="9.1796875" style="222"/>
    <col min="54" max="54" width="11.7265625" style="222" customWidth="1"/>
    <col min="55" max="58" width="9.1796875" style="222"/>
    <col min="59" max="60" width="9.1796875" style="223"/>
    <col min="61" max="61" width="9.453125" style="223" bestFit="1" customWidth="1"/>
    <col min="62" max="62" width="9.1796875" style="222"/>
    <col min="63" max="63" width="13.1796875" style="223" customWidth="1"/>
    <col min="64" max="16384" width="9.1796875" style="222"/>
  </cols>
  <sheetData>
    <row r="1" spans="1:71" x14ac:dyDescent="0.25">
      <c r="E1" s="224" t="s">
        <v>256</v>
      </c>
      <c r="N1" s="695" t="s">
        <v>257</v>
      </c>
      <c r="P1" s="225" t="s">
        <v>258</v>
      </c>
      <c r="Q1" s="226">
        <v>484.95</v>
      </c>
    </row>
    <row r="2" spans="1:71" ht="28.5" customHeight="1" x14ac:dyDescent="0.25">
      <c r="A2" s="227" t="s">
        <v>231</v>
      </c>
      <c r="D2" s="224"/>
      <c r="K2" s="222"/>
      <c r="L2" s="222"/>
      <c r="N2" s="695"/>
      <c r="P2" s="225" t="s">
        <v>259</v>
      </c>
      <c r="Q2" s="226">
        <v>72.91</v>
      </c>
      <c r="V2" s="223" t="s">
        <v>260</v>
      </c>
      <c r="BQ2" s="696" t="s">
        <v>261</v>
      </c>
      <c r="BR2" s="696"/>
      <c r="BS2" s="696"/>
    </row>
    <row r="3" spans="1:71" ht="63" x14ac:dyDescent="0.3">
      <c r="B3" s="228" t="s">
        <v>115</v>
      </c>
      <c r="C3" s="229" t="s">
        <v>233</v>
      </c>
      <c r="D3" s="229" t="s">
        <v>234</v>
      </c>
      <c r="E3" s="229" t="s">
        <v>235</v>
      </c>
      <c r="F3" s="228" t="s">
        <v>116</v>
      </c>
      <c r="G3" s="228" t="s">
        <v>232</v>
      </c>
      <c r="I3" s="230" t="s">
        <v>233</v>
      </c>
      <c r="J3" s="230" t="s">
        <v>234</v>
      </c>
      <c r="K3" s="230" t="s">
        <v>235</v>
      </c>
      <c r="L3" s="231" t="s">
        <v>262</v>
      </c>
      <c r="N3" s="695"/>
      <c r="P3" s="232" t="s">
        <v>263</v>
      </c>
      <c r="Q3" s="228" t="s">
        <v>264</v>
      </c>
      <c r="R3" s="223" t="s">
        <v>265</v>
      </c>
      <c r="U3" s="223" t="s">
        <v>266</v>
      </c>
      <c r="V3" s="223" t="s">
        <v>267</v>
      </c>
      <c r="W3" s="223" t="s">
        <v>239</v>
      </c>
      <c r="X3" s="223" t="s">
        <v>240</v>
      </c>
      <c r="Y3" s="232" t="s">
        <v>241</v>
      </c>
      <c r="AA3" s="223" t="s">
        <v>268</v>
      </c>
      <c r="AB3" s="223" t="s">
        <v>269</v>
      </c>
      <c r="AC3" s="223" t="s">
        <v>239</v>
      </c>
      <c r="AD3" s="223" t="s">
        <v>240</v>
      </c>
      <c r="AE3" s="232" t="s">
        <v>241</v>
      </c>
      <c r="AF3" s="223"/>
      <c r="AG3" s="233" t="s">
        <v>270</v>
      </c>
      <c r="AH3" s="233" t="s">
        <v>271</v>
      </c>
      <c r="AI3" s="234" t="s">
        <v>239</v>
      </c>
      <c r="AJ3" s="234" t="s">
        <v>240</v>
      </c>
      <c r="AK3" s="233" t="s">
        <v>241</v>
      </c>
      <c r="AL3" s="235" t="s">
        <v>272</v>
      </c>
      <c r="AN3" s="232" t="s">
        <v>273</v>
      </c>
      <c r="AO3" s="236" t="s">
        <v>238</v>
      </c>
      <c r="AP3" s="223" t="s">
        <v>239</v>
      </c>
      <c r="AQ3" s="223" t="s">
        <v>240</v>
      </c>
      <c r="AR3" s="232" t="s">
        <v>241</v>
      </c>
      <c r="AS3" s="232" t="s">
        <v>274</v>
      </c>
      <c r="AT3" s="232" t="s">
        <v>275</v>
      </c>
      <c r="AX3" s="236" t="s">
        <v>237</v>
      </c>
      <c r="AY3" s="232" t="s">
        <v>276</v>
      </c>
      <c r="AZ3" s="237" t="s">
        <v>239</v>
      </c>
      <c r="BA3" s="223" t="s">
        <v>240</v>
      </c>
      <c r="BB3" s="232" t="s">
        <v>241</v>
      </c>
      <c r="BE3" s="232" t="s">
        <v>277</v>
      </c>
      <c r="BF3" s="238"/>
      <c r="BG3" s="239" t="s">
        <v>278</v>
      </c>
      <c r="BH3" s="239" t="s">
        <v>279</v>
      </c>
      <c r="BI3" s="239" t="s">
        <v>280</v>
      </c>
      <c r="BJ3" s="238"/>
      <c r="BK3" s="240" t="s">
        <v>281</v>
      </c>
      <c r="BM3" s="232" t="s">
        <v>282</v>
      </c>
      <c r="BN3" s="232" t="s">
        <v>283</v>
      </c>
      <c r="BO3" s="232" t="s">
        <v>284</v>
      </c>
      <c r="BQ3" s="232" t="s">
        <v>285</v>
      </c>
      <c r="BR3" s="232" t="s">
        <v>286</v>
      </c>
      <c r="BS3" s="232" t="s">
        <v>287</v>
      </c>
    </row>
    <row r="4" spans="1:71" x14ac:dyDescent="0.25">
      <c r="Y4" s="223"/>
      <c r="AE4" s="223"/>
      <c r="AG4" s="241"/>
      <c r="AH4" s="241"/>
      <c r="AI4" s="241"/>
      <c r="AJ4" s="241"/>
      <c r="AK4" s="234"/>
      <c r="AL4" s="241"/>
      <c r="AN4" s="242"/>
      <c r="AO4" s="243"/>
      <c r="AP4" s="242"/>
      <c r="AQ4" s="242"/>
      <c r="AR4" s="242"/>
      <c r="AX4" s="243"/>
      <c r="AY4" s="242"/>
      <c r="AZ4" s="243"/>
      <c r="BA4" s="242"/>
      <c r="BB4" s="242"/>
      <c r="BE4" s="223"/>
      <c r="BK4" s="244"/>
      <c r="BQ4" s="223"/>
      <c r="BR4" s="223"/>
    </row>
    <row r="5" spans="1:71" x14ac:dyDescent="0.25">
      <c r="A5" s="222" t="s">
        <v>108</v>
      </c>
      <c r="B5" s="223" t="s">
        <v>126</v>
      </c>
      <c r="C5" s="242">
        <v>6235.9162500000002</v>
      </c>
      <c r="D5" s="242">
        <v>8769.6246042576422</v>
      </c>
      <c r="E5" s="242">
        <v>353.33239604699571</v>
      </c>
      <c r="F5" s="245">
        <f>SUM(C5:E5)</f>
        <v>15358.873250304638</v>
      </c>
      <c r="G5" s="222" t="s">
        <v>127</v>
      </c>
      <c r="I5" s="242">
        <v>5389.75</v>
      </c>
      <c r="J5" s="242">
        <v>8314.3681768558963</v>
      </c>
      <c r="K5" s="242">
        <v>300.11777569980694</v>
      </c>
      <c r="L5" s="245">
        <v>14004.235952555704</v>
      </c>
      <c r="N5" s="242">
        <f>D5+E5-J5-K5</f>
        <v>508.47104774893415</v>
      </c>
      <c r="P5" s="242">
        <f>C5-I5</f>
        <v>846.16625000000022</v>
      </c>
      <c r="Q5" s="242">
        <f>$Q$1+$Q$2</f>
        <v>557.86</v>
      </c>
      <c r="R5" s="242">
        <f>P5-Q5</f>
        <v>288.3062500000002</v>
      </c>
      <c r="T5" s="246"/>
      <c r="U5" s="242">
        <v>5836.8826874999995</v>
      </c>
      <c r="V5" s="242">
        <v>8769.6246042576422</v>
      </c>
      <c r="W5" s="242">
        <v>353.33239604699571</v>
      </c>
      <c r="X5" s="245">
        <f>SUM(U5:W5)</f>
        <v>14959.839687804637</v>
      </c>
      <c r="Y5" s="242">
        <f>X5-L5</f>
        <v>955.60373524893294</v>
      </c>
      <c r="AA5" s="242">
        <v>6235.9162500000002</v>
      </c>
      <c r="AB5" s="242">
        <v>8291.6148471615725</v>
      </c>
      <c r="AC5" s="242">
        <v>353.33239604699571</v>
      </c>
      <c r="AD5" s="245">
        <f>SUM(AA5:AC5)</f>
        <v>14880.863493208568</v>
      </c>
      <c r="AE5" s="242">
        <f>AD5-L5</f>
        <v>876.6275406528639</v>
      </c>
      <c r="AG5" s="247">
        <v>6156.1095375000004</v>
      </c>
      <c r="AH5" s="247">
        <v>8674.097652838429</v>
      </c>
      <c r="AI5" s="247">
        <v>353.33239604699571</v>
      </c>
      <c r="AJ5" s="247">
        <f>SUM(AG5:AI5)</f>
        <v>15183.539586385425</v>
      </c>
      <c r="AK5" s="247">
        <f>AJ5-L5</f>
        <v>1179.3036338297206</v>
      </c>
      <c r="AL5" s="247">
        <f>AJ5-F5</f>
        <v>-175.333663919213</v>
      </c>
      <c r="AM5" s="246">
        <f>AN5-I5</f>
        <v>686.55282499999976</v>
      </c>
      <c r="AN5" s="242">
        <v>6076.3028249999998</v>
      </c>
      <c r="AO5" s="243">
        <v>8578.5707014192139</v>
      </c>
      <c r="AP5" s="242">
        <f>K5</f>
        <v>300.11777569980694</v>
      </c>
      <c r="AQ5" s="242">
        <f>SUM(AN5:AP5)</f>
        <v>14954.991302119022</v>
      </c>
      <c r="AR5" s="242">
        <f>AQ5-L5</f>
        <v>950.7553495633183</v>
      </c>
      <c r="AS5" s="210">
        <f>AR5/L5</f>
        <v>6.7890554885274568E-2</v>
      </c>
      <c r="AT5" s="210">
        <f>(AO5-J5)/L5</f>
        <v>1.8865900678794404E-2</v>
      </c>
      <c r="AU5" s="242">
        <f>AO5-J5</f>
        <v>264.20252456331764</v>
      </c>
      <c r="AV5" s="246">
        <f>AO5-J5</f>
        <v>264.20252456331764</v>
      </c>
      <c r="AX5" s="243">
        <v>6120.2340168749997</v>
      </c>
      <c r="AY5" s="242">
        <v>8626.1466771288215</v>
      </c>
      <c r="AZ5" s="243">
        <f>K5</f>
        <v>300.11777569980694</v>
      </c>
      <c r="BA5" s="242">
        <f>SUM(AX5:AZ5)</f>
        <v>15046.498469703629</v>
      </c>
      <c r="BB5" s="242">
        <f>BA5-V5</f>
        <v>6276.8738654459867</v>
      </c>
      <c r="BE5" s="242">
        <f>AX5+AO5+AZ5</f>
        <v>14998.922493994021</v>
      </c>
      <c r="BG5" s="248">
        <v>8885.4271154475973</v>
      </c>
      <c r="BH5" s="242">
        <v>6242.9736972125002</v>
      </c>
      <c r="BI5" s="242">
        <f>AZ5</f>
        <v>300.11777569980694</v>
      </c>
      <c r="BK5" s="249">
        <f>SUM(BG5:BI5)</f>
        <v>15428.518588359904</v>
      </c>
      <c r="BL5" s="250">
        <f>BM5/BE5</f>
        <v>2.864179707161664E-2</v>
      </c>
      <c r="BM5" s="242">
        <f>BK5-BE5</f>
        <v>429.59609436588289</v>
      </c>
      <c r="BN5" s="242">
        <v>299.47109436588289</v>
      </c>
      <c r="BO5" s="242">
        <f>BM5-BN5</f>
        <v>130.125</v>
      </c>
      <c r="BQ5" s="242">
        <v>56.890296215156255</v>
      </c>
      <c r="BR5" s="242">
        <v>81.349088943094984</v>
      </c>
      <c r="BS5" s="242">
        <f>SUM(BQ5:BR5)</f>
        <v>138.23938515825125</v>
      </c>
    </row>
    <row r="6" spans="1:71" x14ac:dyDescent="0.25">
      <c r="C6" s="242"/>
      <c r="F6" s="242"/>
      <c r="I6" s="242"/>
      <c r="L6" s="242"/>
      <c r="N6" s="242"/>
      <c r="P6" s="242"/>
      <c r="Q6" s="242"/>
      <c r="R6" s="242"/>
      <c r="T6" s="246"/>
      <c r="U6" s="242"/>
      <c r="V6" s="223"/>
      <c r="W6" s="223"/>
      <c r="X6" s="242"/>
      <c r="Y6" s="242"/>
      <c r="AA6" s="242"/>
      <c r="AB6" s="223"/>
      <c r="AC6" s="223"/>
      <c r="AD6" s="242"/>
      <c r="AE6" s="242"/>
      <c r="AG6" s="247"/>
      <c r="AH6" s="234"/>
      <c r="AI6" s="234"/>
      <c r="AJ6" s="247"/>
      <c r="AK6" s="247"/>
      <c r="AL6" s="247"/>
      <c r="AM6" s="246">
        <f t="shared" ref="AM6:AM17" si="0">AN6-I6</f>
        <v>0</v>
      </c>
      <c r="AN6" s="242"/>
      <c r="AO6" s="237"/>
      <c r="AP6" s="242"/>
      <c r="AQ6" s="242"/>
      <c r="AR6" s="242"/>
      <c r="AS6" s="210"/>
      <c r="AT6" s="210"/>
      <c r="AU6" s="242"/>
      <c r="AV6" s="246">
        <f t="shared" ref="AV6:AV24" si="1">AO6-J6</f>
        <v>0</v>
      </c>
      <c r="AX6" s="243"/>
      <c r="AY6" s="223"/>
      <c r="AZ6" s="243"/>
      <c r="BA6" s="242"/>
      <c r="BB6" s="242"/>
      <c r="BE6" s="242"/>
      <c r="BK6" s="244"/>
      <c r="BL6" s="250"/>
      <c r="BO6" s="242"/>
      <c r="BQ6" s="242"/>
      <c r="BR6" s="242"/>
      <c r="BS6" s="242"/>
    </row>
    <row r="7" spans="1:71" x14ac:dyDescent="0.25">
      <c r="C7" s="242"/>
      <c r="D7" s="242"/>
      <c r="E7" s="242"/>
      <c r="F7" s="242"/>
      <c r="I7" s="242"/>
      <c r="J7" s="242"/>
      <c r="K7" s="242"/>
      <c r="L7" s="242"/>
      <c r="N7" s="242"/>
      <c r="P7" s="242"/>
      <c r="Q7" s="242"/>
      <c r="R7" s="242"/>
      <c r="T7" s="246"/>
      <c r="U7" s="242"/>
      <c r="V7" s="242"/>
      <c r="W7" s="242"/>
      <c r="X7" s="242"/>
      <c r="Y7" s="242"/>
      <c r="AA7" s="242"/>
      <c r="AB7" s="242"/>
      <c r="AC7" s="242"/>
      <c r="AD7" s="242"/>
      <c r="AE7" s="242"/>
      <c r="AG7" s="247"/>
      <c r="AH7" s="247"/>
      <c r="AI7" s="247"/>
      <c r="AJ7" s="247"/>
      <c r="AK7" s="247"/>
      <c r="AL7" s="247"/>
      <c r="AM7" s="246">
        <f t="shared" si="0"/>
        <v>0</v>
      </c>
      <c r="AN7" s="242"/>
      <c r="AO7" s="243"/>
      <c r="AP7" s="242"/>
      <c r="AQ7" s="242"/>
      <c r="AR7" s="242"/>
      <c r="AS7" s="210"/>
      <c r="AT7" s="210"/>
      <c r="AU7" s="242"/>
      <c r="AV7" s="246">
        <f t="shared" si="1"/>
        <v>0</v>
      </c>
      <c r="AX7" s="243"/>
      <c r="AY7" s="242"/>
      <c r="AZ7" s="243"/>
      <c r="BA7" s="242"/>
      <c r="BB7" s="242"/>
      <c r="BE7" s="242"/>
      <c r="BK7" s="244"/>
      <c r="BL7" s="250"/>
      <c r="BO7" s="242"/>
      <c r="BQ7" s="242"/>
      <c r="BR7" s="242"/>
      <c r="BS7" s="242"/>
    </row>
    <row r="8" spans="1:71" x14ac:dyDescent="0.25">
      <c r="A8" s="222" t="s">
        <v>106</v>
      </c>
      <c r="B8" s="223" t="s">
        <v>121</v>
      </c>
      <c r="C8" s="242">
        <v>4988.7330000000002</v>
      </c>
      <c r="D8" s="242">
        <v>2338.5665611353716</v>
      </c>
      <c r="E8" s="242">
        <v>353.33239604699571</v>
      </c>
      <c r="F8" s="245">
        <f>SUM(C8:E8)</f>
        <v>7680.6319571823678</v>
      </c>
      <c r="G8" s="222" t="s">
        <v>244</v>
      </c>
      <c r="I8" s="242">
        <v>4311.8</v>
      </c>
      <c r="J8" s="242">
        <v>2217.1648471615722</v>
      </c>
      <c r="K8" s="242">
        <v>300.11777569980694</v>
      </c>
      <c r="L8" s="245">
        <v>6829.0826228613796</v>
      </c>
      <c r="N8" s="242">
        <f>D8+E8-J8-K8</f>
        <v>174.61633432098807</v>
      </c>
      <c r="P8" s="242">
        <f>C8-I8</f>
        <v>676.93299999999999</v>
      </c>
      <c r="Q8" s="242">
        <f>$Q$1+$Q$2</f>
        <v>557.86</v>
      </c>
      <c r="R8" s="242">
        <f>P8-Q8</f>
        <v>119.07299999999998</v>
      </c>
      <c r="T8" s="246"/>
      <c r="U8" s="242">
        <v>4669.5061499999993</v>
      </c>
      <c r="V8" s="242">
        <v>2338.5665611353716</v>
      </c>
      <c r="W8" s="242">
        <v>353.33239604699571</v>
      </c>
      <c r="X8" s="245">
        <f>SUM(U8:W8)</f>
        <v>7361.4051071823669</v>
      </c>
      <c r="Y8" s="242">
        <f>X8-L8</f>
        <v>532.32248432098731</v>
      </c>
      <c r="AA8" s="242">
        <v>4988.7330000000002</v>
      </c>
      <c r="AB8" s="242">
        <v>2211.097292576419</v>
      </c>
      <c r="AC8" s="242">
        <v>353.33239604699571</v>
      </c>
      <c r="AD8" s="245">
        <f>SUM(AA8:AC8)</f>
        <v>7553.1626886234153</v>
      </c>
      <c r="AE8" s="242">
        <f>AD8-L8</f>
        <v>724.0800657620357</v>
      </c>
      <c r="AG8" s="247">
        <v>4924.8876300000002</v>
      </c>
      <c r="AH8" s="247">
        <v>2313.092707423581</v>
      </c>
      <c r="AI8" s="247">
        <v>353.33239604699571</v>
      </c>
      <c r="AJ8" s="247">
        <f>SUM(AG8:AI8)</f>
        <v>7591.3127334705778</v>
      </c>
      <c r="AK8" s="247">
        <f t="shared" ref="AK8:AK17" si="2">AJ8-L8</f>
        <v>762.23011060919816</v>
      </c>
      <c r="AL8" s="247">
        <f t="shared" ref="AL8:AL17" si="3">AJ8-F8</f>
        <v>-89.319223711790073</v>
      </c>
      <c r="AM8" s="246">
        <f t="shared" si="0"/>
        <v>549.24225999999999</v>
      </c>
      <c r="AN8" s="242">
        <v>4861.0422600000002</v>
      </c>
      <c r="AO8" s="243">
        <v>2287.6188537117905</v>
      </c>
      <c r="AP8" s="242">
        <f t="shared" ref="AP8:AP22" si="4">K8</f>
        <v>300.11777569980694</v>
      </c>
      <c r="AQ8" s="242">
        <f t="shared" ref="AQ8:AQ24" si="5">SUM(AN8:AP8)</f>
        <v>7448.7788894115974</v>
      </c>
      <c r="AR8" s="242">
        <f t="shared" ref="AR8:AR17" si="6">AQ8-L8</f>
        <v>619.69626655021784</v>
      </c>
      <c r="AS8" s="210">
        <f t="shared" ref="AS8:AS17" si="7">AR8/L8</f>
        <v>9.0743706112983838E-2</v>
      </c>
      <c r="AT8" s="210">
        <f t="shared" ref="AT8:AT17" si="8">(AO8-J8)/L8</f>
        <v>1.0316760016105668E-2</v>
      </c>
      <c r="AU8" s="242">
        <f t="shared" ref="AU8:AU22" si="9">AO8-J8</f>
        <v>70.45400655021831</v>
      </c>
      <c r="AV8" s="246">
        <f t="shared" si="1"/>
        <v>70.45400655021831</v>
      </c>
      <c r="AX8" s="243">
        <v>4896.1872134999994</v>
      </c>
      <c r="AY8" s="242">
        <v>2300.3057805676858</v>
      </c>
      <c r="AZ8" s="243">
        <f t="shared" ref="AZ8:AZ28" si="10">K8</f>
        <v>300.11777569980694</v>
      </c>
      <c r="BA8" s="242">
        <f t="shared" ref="BA8" si="11">SUM(AX8:AZ8)</f>
        <v>7496.6107697674915</v>
      </c>
      <c r="BB8" s="242">
        <f t="shared" ref="BB8" si="12">BA8-V8</f>
        <v>5158.04420863212</v>
      </c>
      <c r="BE8" s="242">
        <f t="shared" ref="BE8:BE24" si="13">AX8+AO8+AZ8</f>
        <v>7483.9238429115967</v>
      </c>
      <c r="BG8" s="248">
        <v>2369.447230786026</v>
      </c>
      <c r="BH8" s="242">
        <v>4994.3789577699999</v>
      </c>
      <c r="BI8" s="242">
        <f>AZ8</f>
        <v>300.11777569980694</v>
      </c>
      <c r="BK8" s="249">
        <f>SUM(BG8:BI8)</f>
        <v>7663.9439642558327</v>
      </c>
      <c r="BL8" s="250">
        <f t="shared" ref="BL8:BL30" si="14">BM8/BE8</f>
        <v>2.4054242817388129E-2</v>
      </c>
      <c r="BM8" s="242">
        <f>BK8-BE8</f>
        <v>180.02012134423603</v>
      </c>
      <c r="BN8" s="242">
        <v>145.32012134423621</v>
      </c>
      <c r="BO8" s="242">
        <f t="shared" ref="BO8:BO30" si="15">BM8-BN8</f>
        <v>34.699999999999818</v>
      </c>
      <c r="BQ8" s="242">
        <v>45.512236972125002</v>
      </c>
      <c r="BR8" s="242">
        <v>21.693090384825329</v>
      </c>
      <c r="BS8" s="242">
        <f t="shared" ref="BS8:BS30" si="16">SUM(BQ8:BR8)</f>
        <v>67.205327356950335</v>
      </c>
    </row>
    <row r="9" spans="1:71" x14ac:dyDescent="0.25">
      <c r="C9" s="242"/>
      <c r="D9" s="242"/>
      <c r="E9" s="242"/>
      <c r="F9" s="242"/>
      <c r="I9" s="242"/>
      <c r="J9" s="242"/>
      <c r="K9" s="242"/>
      <c r="L9" s="242"/>
      <c r="N9" s="242"/>
      <c r="P9" s="242"/>
      <c r="Q9" s="242"/>
      <c r="R9" s="242"/>
      <c r="T9" s="246"/>
      <c r="U9" s="242"/>
      <c r="V9" s="242"/>
      <c r="W9" s="242"/>
      <c r="X9" s="242"/>
      <c r="Y9" s="242"/>
      <c r="AA9" s="242"/>
      <c r="AB9" s="242"/>
      <c r="AC9" s="242"/>
      <c r="AD9" s="242"/>
      <c r="AE9" s="242"/>
      <c r="AG9" s="247"/>
      <c r="AH9" s="247"/>
      <c r="AI9" s="247"/>
      <c r="AJ9" s="247"/>
      <c r="AK9" s="247"/>
      <c r="AL9" s="247"/>
      <c r="AM9" s="246">
        <f t="shared" si="0"/>
        <v>0</v>
      </c>
      <c r="AN9" s="242"/>
      <c r="AO9" s="243"/>
      <c r="AP9" s="242"/>
      <c r="AQ9" s="242"/>
      <c r="AR9" s="242"/>
      <c r="AS9" s="210"/>
      <c r="AT9" s="210"/>
      <c r="AU9" s="242"/>
      <c r="AV9" s="246">
        <f t="shared" si="1"/>
        <v>0</v>
      </c>
      <c r="AX9" s="243"/>
      <c r="AY9" s="242"/>
      <c r="AZ9" s="243"/>
      <c r="BA9" s="242"/>
      <c r="BB9" s="242"/>
      <c r="BE9" s="242"/>
      <c r="BK9" s="244"/>
      <c r="BL9" s="250"/>
      <c r="BO9" s="242"/>
      <c r="BQ9" s="242"/>
      <c r="BR9" s="242"/>
      <c r="BS9" s="242"/>
    </row>
    <row r="10" spans="1:71" x14ac:dyDescent="0.25">
      <c r="C10" s="242"/>
      <c r="D10" s="242"/>
      <c r="E10" s="242"/>
      <c r="F10" s="242"/>
      <c r="I10" s="242"/>
      <c r="J10" s="242"/>
      <c r="K10" s="242"/>
      <c r="L10" s="242"/>
      <c r="N10" s="242"/>
      <c r="P10" s="242"/>
      <c r="Q10" s="242"/>
      <c r="R10" s="242"/>
      <c r="T10" s="246"/>
      <c r="U10" s="242"/>
      <c r="V10" s="242"/>
      <c r="W10" s="242"/>
      <c r="X10" s="242"/>
      <c r="Y10" s="242"/>
      <c r="AA10" s="242"/>
      <c r="AB10" s="242"/>
      <c r="AC10" s="242"/>
      <c r="AD10" s="242"/>
      <c r="AE10" s="242"/>
      <c r="AG10" s="247"/>
      <c r="AH10" s="247"/>
      <c r="AI10" s="247"/>
      <c r="AJ10" s="247"/>
      <c r="AK10" s="247"/>
      <c r="AL10" s="247"/>
      <c r="AM10" s="246">
        <f t="shared" si="0"/>
        <v>0</v>
      </c>
      <c r="AN10" s="242"/>
      <c r="AO10" s="243"/>
      <c r="AP10" s="242"/>
      <c r="AQ10" s="242"/>
      <c r="AR10" s="242"/>
      <c r="AS10" s="210"/>
      <c r="AT10" s="210"/>
      <c r="AU10" s="242"/>
      <c r="AV10" s="246">
        <f t="shared" si="1"/>
        <v>0</v>
      </c>
      <c r="AX10" s="243"/>
      <c r="AY10" s="242"/>
      <c r="AZ10" s="243"/>
      <c r="BA10" s="242"/>
      <c r="BB10" s="242"/>
      <c r="BE10" s="242"/>
      <c r="BK10" s="244"/>
      <c r="BL10" s="250"/>
      <c r="BO10" s="242"/>
      <c r="BQ10" s="242"/>
      <c r="BR10" s="242"/>
      <c r="BS10" s="242"/>
    </row>
    <row r="11" spans="1:71" x14ac:dyDescent="0.25">
      <c r="A11" s="222" t="s">
        <v>105</v>
      </c>
      <c r="B11" s="223" t="s">
        <v>119</v>
      </c>
      <c r="C11" s="242">
        <v>4157.2775000000001</v>
      </c>
      <c r="D11" s="242">
        <v>1948.8054676128095</v>
      </c>
      <c r="E11" s="242">
        <v>353.33239604699571</v>
      </c>
      <c r="F11" s="245">
        <f>SUM(C11:E11)</f>
        <v>6459.4153636598057</v>
      </c>
      <c r="G11" s="222" t="s">
        <v>120</v>
      </c>
      <c r="H11" s="246"/>
      <c r="I11" s="242">
        <v>3593.1666666666665</v>
      </c>
      <c r="J11" s="242">
        <v>1847.6373726346435</v>
      </c>
      <c r="K11" s="242">
        <v>300.11777569980694</v>
      </c>
      <c r="L11" s="245">
        <v>5740.9218150011166</v>
      </c>
      <c r="N11" s="242">
        <f>D11+E11-J11-K11</f>
        <v>154.3827153253547</v>
      </c>
      <c r="P11" s="242">
        <f>C11-I11</f>
        <v>564.11083333333363</v>
      </c>
      <c r="Q11" s="242">
        <f>$Q$1+$Q$2</f>
        <v>557.86</v>
      </c>
      <c r="R11" s="242">
        <f>P11-Q11</f>
        <v>6.2508333333336168</v>
      </c>
      <c r="T11" s="246"/>
      <c r="U11" s="242">
        <v>3891.2551249999997</v>
      </c>
      <c r="V11" s="242">
        <v>1948.8054676128095</v>
      </c>
      <c r="W11" s="242">
        <v>353.33239604699571</v>
      </c>
      <c r="X11" s="245">
        <f>SUM(U11:W11)</f>
        <v>6193.3929886598053</v>
      </c>
      <c r="Y11" s="242">
        <f>X11-L11</f>
        <v>452.47117365868871</v>
      </c>
      <c r="AA11" s="242">
        <v>4157.2775000000001</v>
      </c>
      <c r="AB11" s="242">
        <v>1842.581077147016</v>
      </c>
      <c r="AC11" s="242">
        <v>353.33239604699571</v>
      </c>
      <c r="AD11" s="245">
        <f>SUM(AA11:AC11)</f>
        <v>6353.1909731940123</v>
      </c>
      <c r="AE11" s="242">
        <f>AD11-L11</f>
        <v>612.2691581928957</v>
      </c>
      <c r="AG11" s="247">
        <v>4104.0730250000006</v>
      </c>
      <c r="AH11" s="247">
        <v>1927.5772561863175</v>
      </c>
      <c r="AI11" s="247">
        <v>353.33239604699571</v>
      </c>
      <c r="AJ11" s="247">
        <f>SUM(AG11:AI11)</f>
        <v>6384.9826772333145</v>
      </c>
      <c r="AK11" s="247">
        <f t="shared" si="2"/>
        <v>644.06086223219791</v>
      </c>
      <c r="AL11" s="247">
        <f t="shared" si="3"/>
        <v>-74.432686426491273</v>
      </c>
      <c r="AM11" s="246">
        <f t="shared" si="0"/>
        <v>457.70188333333317</v>
      </c>
      <c r="AN11" s="242">
        <v>4050.8685499999997</v>
      </c>
      <c r="AO11" s="243">
        <v>1906.3490447598253</v>
      </c>
      <c r="AP11" s="242">
        <f t="shared" si="4"/>
        <v>300.11777569980694</v>
      </c>
      <c r="AQ11" s="242">
        <f t="shared" si="5"/>
        <v>6257.335370459632</v>
      </c>
      <c r="AR11" s="242">
        <f t="shared" si="6"/>
        <v>516.41355545851548</v>
      </c>
      <c r="AS11" s="210">
        <f t="shared" si="7"/>
        <v>8.9953072363591319E-2</v>
      </c>
      <c r="AT11" s="210">
        <f t="shared" si="8"/>
        <v>1.0226871923558922E-2</v>
      </c>
      <c r="AU11" s="242">
        <f t="shared" si="9"/>
        <v>58.711672125181849</v>
      </c>
      <c r="AV11" s="246">
        <f t="shared" si="1"/>
        <v>58.711672125181849</v>
      </c>
      <c r="AX11" s="243">
        <v>4080.1560112499997</v>
      </c>
      <c r="AY11" s="242">
        <v>1916.9214838064047</v>
      </c>
      <c r="AZ11" s="243">
        <f t="shared" si="10"/>
        <v>300.11777569980694</v>
      </c>
      <c r="BA11" s="242">
        <f t="shared" ref="BA11" si="17">SUM(AX11:AZ11)</f>
        <v>6297.1952707562114</v>
      </c>
      <c r="BB11" s="242">
        <f t="shared" ref="BB11" si="18">BA11-V11</f>
        <v>4348.3898031434019</v>
      </c>
      <c r="BE11" s="242">
        <f t="shared" si="13"/>
        <v>6286.622831709632</v>
      </c>
      <c r="BG11" s="248">
        <v>1974.5393589883552</v>
      </c>
      <c r="BH11" s="242">
        <v>4161.9824648083331</v>
      </c>
      <c r="BI11" s="242">
        <f>AZ11</f>
        <v>300.11777569980694</v>
      </c>
      <c r="BK11" s="249">
        <f>SUM(BG11:BI11)</f>
        <v>6436.6395994964951</v>
      </c>
      <c r="BL11" s="250">
        <f t="shared" si="14"/>
        <v>2.386285479545245E-2</v>
      </c>
      <c r="BM11" s="242">
        <f>BK11-BE11</f>
        <v>150.01676778686306</v>
      </c>
      <c r="BN11" s="242">
        <v>121.10010112019609</v>
      </c>
      <c r="BO11" s="242">
        <f t="shared" si="15"/>
        <v>28.91666666666697</v>
      </c>
      <c r="BQ11" s="242">
        <v>37.926864143437506</v>
      </c>
      <c r="BR11" s="242">
        <v>18.077575320687775</v>
      </c>
      <c r="BS11" s="242">
        <f t="shared" si="16"/>
        <v>56.004439464125284</v>
      </c>
    </row>
    <row r="12" spans="1:71" x14ac:dyDescent="0.25">
      <c r="C12" s="242"/>
      <c r="D12" s="242"/>
      <c r="E12" s="242"/>
      <c r="F12" s="242"/>
      <c r="I12" s="242"/>
      <c r="J12" s="242"/>
      <c r="K12" s="242"/>
      <c r="L12" s="242"/>
      <c r="N12" s="242"/>
      <c r="P12" s="242"/>
      <c r="Q12" s="242"/>
      <c r="R12" s="242"/>
      <c r="T12" s="246"/>
      <c r="U12" s="242"/>
      <c r="V12" s="242"/>
      <c r="W12" s="242"/>
      <c r="X12" s="242"/>
      <c r="Y12" s="242"/>
      <c r="AA12" s="242"/>
      <c r="AB12" s="242"/>
      <c r="AC12" s="242"/>
      <c r="AD12" s="242"/>
      <c r="AE12" s="242"/>
      <c r="AG12" s="247"/>
      <c r="AH12" s="247"/>
      <c r="AI12" s="247"/>
      <c r="AJ12" s="247"/>
      <c r="AK12" s="247"/>
      <c r="AL12" s="247"/>
      <c r="AM12" s="246">
        <f t="shared" si="0"/>
        <v>0</v>
      </c>
      <c r="AN12" s="242"/>
      <c r="AO12" s="243"/>
      <c r="AP12" s="242"/>
      <c r="AQ12" s="242"/>
      <c r="AR12" s="242"/>
      <c r="AS12" s="210"/>
      <c r="AT12" s="210"/>
      <c r="AU12" s="242"/>
      <c r="AV12" s="246">
        <f t="shared" si="1"/>
        <v>0</v>
      </c>
      <c r="AX12" s="243"/>
      <c r="AY12" s="242"/>
      <c r="AZ12" s="243"/>
      <c r="BA12" s="242"/>
      <c r="BB12" s="242"/>
      <c r="BE12" s="242"/>
      <c r="BK12" s="244"/>
      <c r="BL12" s="250"/>
      <c r="BO12" s="242"/>
      <c r="BQ12" s="242"/>
      <c r="BR12" s="242"/>
      <c r="BS12" s="242"/>
    </row>
    <row r="13" spans="1:71" x14ac:dyDescent="0.25">
      <c r="C13" s="242"/>
      <c r="D13" s="242"/>
      <c r="E13" s="242"/>
      <c r="F13" s="242"/>
      <c r="I13" s="242"/>
      <c r="J13" s="242"/>
      <c r="K13" s="242"/>
      <c r="L13" s="242"/>
      <c r="N13" s="242"/>
      <c r="P13" s="242"/>
      <c r="Q13" s="242"/>
      <c r="R13" s="242"/>
      <c r="T13" s="246"/>
      <c r="U13" s="242"/>
      <c r="V13" s="242"/>
      <c r="W13" s="242"/>
      <c r="X13" s="242"/>
      <c r="Y13" s="242"/>
      <c r="AA13" s="242"/>
      <c r="AB13" s="242"/>
      <c r="AC13" s="242"/>
      <c r="AD13" s="242"/>
      <c r="AE13" s="242"/>
      <c r="AG13" s="247"/>
      <c r="AH13" s="247"/>
      <c r="AI13" s="247"/>
      <c r="AJ13" s="247"/>
      <c r="AK13" s="247"/>
      <c r="AL13" s="247"/>
      <c r="AM13" s="246">
        <f t="shared" si="0"/>
        <v>0</v>
      </c>
      <c r="AN13" s="242"/>
      <c r="AO13" s="243"/>
      <c r="AP13" s="242"/>
      <c r="AQ13" s="242"/>
      <c r="AR13" s="242"/>
      <c r="AS13" s="210"/>
      <c r="AT13" s="210"/>
      <c r="AU13" s="242"/>
      <c r="AV13" s="246">
        <f t="shared" si="1"/>
        <v>0</v>
      </c>
      <c r="AX13" s="243"/>
      <c r="AY13" s="242"/>
      <c r="AZ13" s="243"/>
      <c r="BA13" s="242"/>
      <c r="BB13" s="242"/>
      <c r="BE13" s="242"/>
      <c r="BK13" s="244"/>
      <c r="BL13" s="250"/>
      <c r="BO13" s="242"/>
      <c r="BQ13" s="242"/>
      <c r="BR13" s="242"/>
      <c r="BS13" s="242"/>
    </row>
    <row r="14" spans="1:71" x14ac:dyDescent="0.25">
      <c r="A14" s="222" t="s">
        <v>109</v>
      </c>
      <c r="B14" s="223" t="s">
        <v>126</v>
      </c>
      <c r="C14" s="242">
        <v>6235.9162500000002</v>
      </c>
      <c r="D14" s="242">
        <v>8769.6246042576422</v>
      </c>
      <c r="E14" s="242">
        <v>353.33239604699571</v>
      </c>
      <c r="F14" s="245">
        <f>SUM(C14:E14)</f>
        <v>15358.873250304638</v>
      </c>
      <c r="G14" s="222" t="s">
        <v>127</v>
      </c>
      <c r="I14" s="242">
        <v>5389.75</v>
      </c>
      <c r="J14" s="242">
        <v>8314.3681768558963</v>
      </c>
      <c r="K14" s="242">
        <v>300.11777569980694</v>
      </c>
      <c r="L14" s="245">
        <v>14004.235952555704</v>
      </c>
      <c r="N14" s="242">
        <f>D14+E14-J14-K14</f>
        <v>508.47104774893415</v>
      </c>
      <c r="P14" s="242">
        <f>C14-I14</f>
        <v>846.16625000000022</v>
      </c>
      <c r="Q14" s="242">
        <f>$Q$1+$Q$2</f>
        <v>557.86</v>
      </c>
      <c r="R14" s="242">
        <f>P14-Q14</f>
        <v>288.3062500000002</v>
      </c>
      <c r="T14" s="246"/>
      <c r="U14" s="242">
        <v>5836.8826874999995</v>
      </c>
      <c r="V14" s="242">
        <v>8769.6246042576422</v>
      </c>
      <c r="W14" s="242">
        <v>353.33239604699571</v>
      </c>
      <c r="X14" s="245">
        <f>SUM(U14:W14)</f>
        <v>14959.839687804637</v>
      </c>
      <c r="Y14" s="242">
        <f>X14-L14</f>
        <v>955.60373524893294</v>
      </c>
      <c r="AA14" s="242">
        <v>6235.9162500000002</v>
      </c>
      <c r="AB14" s="242">
        <v>8291.6148471615725</v>
      </c>
      <c r="AC14" s="242">
        <v>353.33239604699571</v>
      </c>
      <c r="AD14" s="245">
        <f>SUM(AA14:AC14)</f>
        <v>14880.863493208568</v>
      </c>
      <c r="AE14" s="242">
        <f>AD14-L14</f>
        <v>876.6275406528639</v>
      </c>
      <c r="AG14" s="247">
        <v>6156.1095375000004</v>
      </c>
      <c r="AH14" s="247">
        <v>8674.097652838429</v>
      </c>
      <c r="AI14" s="247">
        <v>353.33239604699571</v>
      </c>
      <c r="AJ14" s="247">
        <f>SUM(AG14:AI14)</f>
        <v>15183.539586385425</v>
      </c>
      <c r="AK14" s="247">
        <f t="shared" si="2"/>
        <v>1179.3036338297206</v>
      </c>
      <c r="AL14" s="247">
        <f t="shared" si="3"/>
        <v>-175.333663919213</v>
      </c>
      <c r="AM14" s="246">
        <f t="shared" si="0"/>
        <v>686.55282499999976</v>
      </c>
      <c r="AN14" s="242">
        <v>6076.3028249999998</v>
      </c>
      <c r="AO14" s="243">
        <v>8578.5707014192139</v>
      </c>
      <c r="AP14" s="242">
        <f t="shared" si="4"/>
        <v>300.11777569980694</v>
      </c>
      <c r="AQ14" s="242">
        <f t="shared" si="5"/>
        <v>14954.991302119022</v>
      </c>
      <c r="AR14" s="242">
        <f t="shared" si="6"/>
        <v>950.7553495633183</v>
      </c>
      <c r="AS14" s="210">
        <f t="shared" si="7"/>
        <v>6.7890554885274568E-2</v>
      </c>
      <c r="AT14" s="210">
        <f t="shared" si="8"/>
        <v>1.8865900678794404E-2</v>
      </c>
      <c r="AU14" s="242">
        <f t="shared" si="9"/>
        <v>264.20252456331764</v>
      </c>
      <c r="AV14" s="246">
        <f t="shared" si="1"/>
        <v>264.20252456331764</v>
      </c>
      <c r="AX14" s="243">
        <v>6120.2340168749997</v>
      </c>
      <c r="AY14" s="242">
        <v>8626.1466771288215</v>
      </c>
      <c r="AZ14" s="243">
        <f t="shared" si="10"/>
        <v>300.11777569980694</v>
      </c>
      <c r="BA14" s="242">
        <f t="shared" ref="BA14" si="19">SUM(AX14:AZ14)</f>
        <v>15046.498469703629</v>
      </c>
      <c r="BB14" s="242">
        <f t="shared" ref="BB14" si="20">BA14-V14</f>
        <v>6276.8738654459867</v>
      </c>
      <c r="BE14" s="242">
        <f t="shared" si="13"/>
        <v>14998.922493994021</v>
      </c>
      <c r="BG14" s="248">
        <v>8885.4271154475973</v>
      </c>
      <c r="BH14" s="242">
        <v>6242.9736972125002</v>
      </c>
      <c r="BI14" s="242">
        <f>AZ14</f>
        <v>300.11777569980694</v>
      </c>
      <c r="BK14" s="249">
        <f>SUM(BG14:BI14)</f>
        <v>15428.518588359904</v>
      </c>
      <c r="BL14" s="250">
        <f t="shared" si="14"/>
        <v>2.864179707161664E-2</v>
      </c>
      <c r="BM14" s="242">
        <f>BK14-BE14</f>
        <v>429.59609436588289</v>
      </c>
      <c r="BN14" s="242">
        <v>299.47109436588289</v>
      </c>
      <c r="BO14" s="242">
        <f t="shared" si="15"/>
        <v>130.125</v>
      </c>
      <c r="BQ14" s="242">
        <v>56.890296215156255</v>
      </c>
      <c r="BR14" s="242">
        <v>81.349088943094984</v>
      </c>
      <c r="BS14" s="242">
        <f t="shared" si="16"/>
        <v>138.23938515825125</v>
      </c>
    </row>
    <row r="15" spans="1:71" x14ac:dyDescent="0.25">
      <c r="C15" s="242"/>
      <c r="D15" s="242"/>
      <c r="E15" s="242"/>
      <c r="F15" s="242"/>
      <c r="I15" s="242"/>
      <c r="J15" s="242"/>
      <c r="K15" s="242"/>
      <c r="L15" s="242"/>
      <c r="N15" s="242"/>
      <c r="P15" s="242"/>
      <c r="Q15" s="242"/>
      <c r="R15" s="242"/>
      <c r="T15" s="246"/>
      <c r="U15" s="242"/>
      <c r="V15" s="242"/>
      <c r="W15" s="242"/>
      <c r="X15" s="242"/>
      <c r="Y15" s="242"/>
      <c r="AA15" s="242"/>
      <c r="AB15" s="242"/>
      <c r="AC15" s="242"/>
      <c r="AD15" s="242"/>
      <c r="AE15" s="242"/>
      <c r="AG15" s="247"/>
      <c r="AH15" s="247"/>
      <c r="AI15" s="247"/>
      <c r="AJ15" s="247"/>
      <c r="AK15" s="247"/>
      <c r="AL15" s="247"/>
      <c r="AM15" s="246">
        <f t="shared" si="0"/>
        <v>0</v>
      </c>
      <c r="AN15" s="242"/>
      <c r="AO15" s="243"/>
      <c r="AP15" s="242"/>
      <c r="AQ15" s="242"/>
      <c r="AR15" s="242"/>
      <c r="AS15" s="210"/>
      <c r="AT15" s="210"/>
      <c r="AU15" s="242"/>
      <c r="AV15" s="246">
        <f t="shared" si="1"/>
        <v>0</v>
      </c>
      <c r="AX15" s="243"/>
      <c r="AY15" s="242"/>
      <c r="AZ15" s="243"/>
      <c r="BA15" s="242"/>
      <c r="BB15" s="242"/>
      <c r="BE15" s="242"/>
      <c r="BK15" s="244"/>
      <c r="BL15" s="250"/>
      <c r="BO15" s="242"/>
      <c r="BQ15" s="242"/>
      <c r="BR15" s="242"/>
      <c r="BS15" s="242"/>
    </row>
    <row r="16" spans="1:71" x14ac:dyDescent="0.25">
      <c r="C16" s="242"/>
      <c r="D16" s="242"/>
      <c r="E16" s="242"/>
      <c r="F16" s="242"/>
      <c r="I16" s="242"/>
      <c r="J16" s="242"/>
      <c r="K16" s="242"/>
      <c r="L16" s="242"/>
      <c r="N16" s="242"/>
      <c r="P16" s="242"/>
      <c r="Q16" s="242"/>
      <c r="R16" s="242"/>
      <c r="T16" s="246"/>
      <c r="U16" s="242"/>
      <c r="V16" s="242"/>
      <c r="W16" s="242"/>
      <c r="X16" s="242"/>
      <c r="Y16" s="242"/>
      <c r="AA16" s="242"/>
      <c r="AB16" s="242"/>
      <c r="AC16" s="242"/>
      <c r="AD16" s="242"/>
      <c r="AE16" s="242"/>
      <c r="AG16" s="247"/>
      <c r="AH16" s="247"/>
      <c r="AI16" s="247"/>
      <c r="AJ16" s="247"/>
      <c r="AK16" s="247"/>
      <c r="AL16" s="247"/>
      <c r="AM16" s="246">
        <f t="shared" si="0"/>
        <v>0</v>
      </c>
      <c r="AN16" s="242"/>
      <c r="AO16" s="243"/>
      <c r="AP16" s="242"/>
      <c r="AQ16" s="242"/>
      <c r="AR16" s="242"/>
      <c r="AS16" s="210"/>
      <c r="AT16" s="210"/>
      <c r="AU16" s="242"/>
      <c r="AV16" s="246">
        <f t="shared" si="1"/>
        <v>0</v>
      </c>
      <c r="AX16" s="243"/>
      <c r="AY16" s="242"/>
      <c r="AZ16" s="243"/>
      <c r="BA16" s="242"/>
      <c r="BB16" s="242"/>
      <c r="BE16" s="242"/>
      <c r="BK16" s="244"/>
      <c r="BL16" s="250"/>
      <c r="BO16" s="242"/>
      <c r="BQ16" s="242"/>
      <c r="BR16" s="242"/>
      <c r="BS16" s="242"/>
    </row>
    <row r="17" spans="1:71" x14ac:dyDescent="0.25">
      <c r="A17" s="222" t="s">
        <v>107</v>
      </c>
      <c r="B17" s="223" t="s">
        <v>245</v>
      </c>
      <c r="C17" s="242">
        <v>4988.7330000000002</v>
      </c>
      <c r="D17" s="242">
        <v>7015.6996834061147</v>
      </c>
      <c r="E17" s="242">
        <v>353.33239604699571</v>
      </c>
      <c r="F17" s="245">
        <f>SUM(C17:E17)</f>
        <v>12357.765079453109</v>
      </c>
      <c r="G17" s="222" t="s">
        <v>246</v>
      </c>
      <c r="I17" s="242">
        <v>4311.8</v>
      </c>
      <c r="J17" s="242">
        <v>6651.494541484717</v>
      </c>
      <c r="K17" s="242">
        <v>300.11777569980694</v>
      </c>
      <c r="L17" s="245">
        <v>11263.412317184524</v>
      </c>
      <c r="N17" s="242">
        <f>D17+E17-J17-K17</f>
        <v>417.41976226858679</v>
      </c>
      <c r="P17" s="242">
        <f>C17-I17</f>
        <v>676.93299999999999</v>
      </c>
      <c r="Q17" s="242">
        <f>$Q$1+$Q$2</f>
        <v>557.86</v>
      </c>
      <c r="R17" s="242">
        <f>P17-Q17</f>
        <v>119.07299999999998</v>
      </c>
      <c r="T17" s="246"/>
      <c r="U17" s="242">
        <v>4669.5061499999993</v>
      </c>
      <c r="V17" s="242">
        <v>7015.6996834061147</v>
      </c>
      <c r="W17" s="242">
        <v>353.33239604699571</v>
      </c>
      <c r="X17" s="245">
        <f>SUM(U17:W17)</f>
        <v>12038.53822945311</v>
      </c>
      <c r="Y17" s="242">
        <f>X17-L17</f>
        <v>775.12591226858603</v>
      </c>
      <c r="AA17" s="242">
        <v>4988.7330000000002</v>
      </c>
      <c r="AB17" s="242">
        <v>6633.2918777292571</v>
      </c>
      <c r="AC17" s="242">
        <v>353.33239604699571</v>
      </c>
      <c r="AD17" s="245">
        <f>SUM(AA17:AC17)</f>
        <v>11975.357273776253</v>
      </c>
      <c r="AE17" s="242">
        <f>AD17-L17</f>
        <v>711.94495659172935</v>
      </c>
      <c r="AG17" s="247">
        <v>4924.8876300000002</v>
      </c>
      <c r="AH17" s="247">
        <v>6939.2781222707436</v>
      </c>
      <c r="AI17" s="247">
        <v>353.33239604699571</v>
      </c>
      <c r="AJ17" s="247">
        <f>SUM(AG17:AI17)</f>
        <v>12217.498148317738</v>
      </c>
      <c r="AK17" s="247">
        <f t="shared" si="2"/>
        <v>954.08583113321401</v>
      </c>
      <c r="AL17" s="247">
        <f t="shared" si="3"/>
        <v>-140.26693113537112</v>
      </c>
      <c r="AM17" s="246">
        <f t="shared" si="0"/>
        <v>549.24225999999999</v>
      </c>
      <c r="AN17" s="242">
        <v>4861.0422600000002</v>
      </c>
      <c r="AO17" s="243">
        <v>6862.8565611353715</v>
      </c>
      <c r="AP17" s="242">
        <f t="shared" si="4"/>
        <v>300.11777569980694</v>
      </c>
      <c r="AQ17" s="242">
        <f t="shared" si="5"/>
        <v>12024.016596835179</v>
      </c>
      <c r="AR17" s="242">
        <f t="shared" si="6"/>
        <v>760.60427965065537</v>
      </c>
      <c r="AS17" s="210">
        <f t="shared" si="7"/>
        <v>6.7528761110006219E-2</v>
      </c>
      <c r="AT17" s="210">
        <f t="shared" si="8"/>
        <v>1.8765362902340054E-2</v>
      </c>
      <c r="AU17" s="242">
        <f t="shared" si="9"/>
        <v>211.36201965065447</v>
      </c>
      <c r="AV17" s="246">
        <f>AO17-J17</f>
        <v>211.36201965065447</v>
      </c>
      <c r="AX17" s="243">
        <v>4896.1872134999994</v>
      </c>
      <c r="AY17" s="242">
        <v>6900.9173417030579</v>
      </c>
      <c r="AZ17" s="243">
        <f t="shared" si="10"/>
        <v>300.11777569980694</v>
      </c>
      <c r="BA17" s="242">
        <f t="shared" ref="BA17" si="21">SUM(AX17:AZ17)</f>
        <v>12097.222330902865</v>
      </c>
      <c r="BB17" s="242">
        <f t="shared" ref="BB17" si="22">BA17-V17</f>
        <v>5081.5226474967503</v>
      </c>
      <c r="BE17" s="242">
        <f>AX17+AO17+AZ17</f>
        <v>12059.161550335179</v>
      </c>
      <c r="BG17" s="248">
        <v>7108.341692358078</v>
      </c>
      <c r="BH17" s="242">
        <v>4994.3789577699999</v>
      </c>
      <c r="BI17" s="242">
        <f>AZ17</f>
        <v>300.11777569980694</v>
      </c>
      <c r="BK17" s="249"/>
      <c r="BL17" s="250"/>
      <c r="BM17" s="242"/>
      <c r="BN17" s="242"/>
      <c r="BO17" s="242"/>
      <c r="BQ17" s="242">
        <v>45.512236972125002</v>
      </c>
      <c r="BR17" s="242">
        <v>65.07927115447599</v>
      </c>
      <c r="BS17" s="242">
        <f t="shared" si="16"/>
        <v>110.59150812660098</v>
      </c>
    </row>
    <row r="18" spans="1:71" x14ac:dyDescent="0.25">
      <c r="C18" s="242"/>
      <c r="D18" s="242"/>
      <c r="E18" s="242"/>
      <c r="F18" s="242"/>
      <c r="N18" s="242"/>
      <c r="P18" s="242"/>
      <c r="Q18" s="242"/>
      <c r="R18" s="242"/>
      <c r="AN18" s="223"/>
      <c r="AO18" s="237"/>
      <c r="AP18" s="242"/>
      <c r="AQ18" s="242"/>
      <c r="AR18" s="223"/>
      <c r="AU18" s="242"/>
      <c r="AV18" s="246">
        <f t="shared" si="1"/>
        <v>0</v>
      </c>
      <c r="AX18" s="237"/>
      <c r="AY18" s="223"/>
      <c r="AZ18" s="243"/>
      <c r="BA18" s="242"/>
      <c r="BB18" s="223"/>
      <c r="BE18" s="242"/>
      <c r="BK18" s="244"/>
      <c r="BL18" s="250"/>
      <c r="BO18" s="242"/>
      <c r="BQ18" s="242"/>
      <c r="BR18" s="242"/>
      <c r="BS18" s="242"/>
    </row>
    <row r="19" spans="1:71" x14ac:dyDescent="0.25">
      <c r="C19" s="242"/>
      <c r="D19" s="242"/>
      <c r="E19" s="242"/>
      <c r="F19" s="242"/>
      <c r="N19" s="242"/>
      <c r="P19" s="242"/>
      <c r="Q19" s="242"/>
      <c r="R19" s="242"/>
      <c r="AN19" s="223"/>
      <c r="AO19" s="237"/>
      <c r="AP19" s="242"/>
      <c r="AQ19" s="242"/>
      <c r="AR19" s="223"/>
      <c r="AU19" s="242"/>
      <c r="AV19" s="246">
        <f t="shared" si="1"/>
        <v>0</v>
      </c>
      <c r="AX19" s="237"/>
      <c r="AY19" s="223"/>
      <c r="AZ19" s="243"/>
      <c r="BA19" s="242"/>
      <c r="BB19" s="223"/>
      <c r="BE19" s="242"/>
      <c r="BK19" s="244"/>
      <c r="BL19" s="250"/>
      <c r="BO19" s="242"/>
      <c r="BQ19" s="242"/>
      <c r="BR19" s="242"/>
      <c r="BS19" s="242"/>
    </row>
    <row r="20" spans="1:71" ht="25" x14ac:dyDescent="0.25">
      <c r="A20" s="222" t="s">
        <v>247</v>
      </c>
      <c r="C20" s="242">
        <v>0</v>
      </c>
      <c r="D20" s="242">
        <v>0</v>
      </c>
      <c r="E20" s="242">
        <v>0</v>
      </c>
      <c r="F20" s="245">
        <v>2635</v>
      </c>
      <c r="G20" s="251" t="s">
        <v>248</v>
      </c>
      <c r="I20" s="242">
        <v>0</v>
      </c>
      <c r="J20" s="242">
        <v>0</v>
      </c>
      <c r="K20" s="242">
        <v>0</v>
      </c>
      <c r="L20" s="245">
        <v>2635</v>
      </c>
      <c r="N20" s="242">
        <f>D20+E20-J20-K20</f>
        <v>0</v>
      </c>
      <c r="P20" s="242">
        <f>C20-I20</f>
        <v>0</v>
      </c>
      <c r="Q20" s="242"/>
      <c r="R20" s="242"/>
      <c r="AN20" s="223"/>
      <c r="AO20" s="237"/>
      <c r="AP20" s="242"/>
      <c r="AQ20" s="242">
        <f>F20</f>
        <v>2635</v>
      </c>
      <c r="AR20" s="223"/>
      <c r="AU20" s="242"/>
      <c r="AV20" s="246">
        <f t="shared" si="1"/>
        <v>0</v>
      </c>
      <c r="AX20" s="237"/>
      <c r="AY20" s="223"/>
      <c r="AZ20" s="243">
        <v>2635</v>
      </c>
      <c r="BA20" s="242"/>
      <c r="BB20" s="223"/>
      <c r="BE20" s="242">
        <f>AX20+AO20+AZ20</f>
        <v>2635</v>
      </c>
      <c r="BK20" s="244"/>
      <c r="BL20" s="250"/>
      <c r="BM20" s="242"/>
      <c r="BN20" s="242"/>
      <c r="BO20" s="242"/>
      <c r="BQ20" s="242"/>
      <c r="BR20" s="242"/>
      <c r="BS20" s="242"/>
    </row>
    <row r="21" spans="1:71" x14ac:dyDescent="0.25">
      <c r="C21" s="242"/>
      <c r="D21" s="242"/>
      <c r="E21" s="242"/>
      <c r="F21" s="242"/>
      <c r="G21" s="227"/>
      <c r="I21" s="242"/>
      <c r="J21" s="242"/>
      <c r="K21" s="242"/>
      <c r="L21" s="242"/>
      <c r="N21" s="242"/>
      <c r="P21" s="242"/>
      <c r="Q21" s="242"/>
      <c r="R21" s="242"/>
      <c r="X21" s="238" t="s">
        <v>288</v>
      </c>
      <c r="AD21" s="248">
        <v>22386.188537117905</v>
      </c>
      <c r="AN21" s="223"/>
      <c r="AO21" s="237"/>
      <c r="AP21" s="242"/>
      <c r="AQ21" s="242"/>
      <c r="AR21" s="223"/>
      <c r="AU21" s="242"/>
      <c r="AV21" s="246">
        <f t="shared" si="1"/>
        <v>0</v>
      </c>
      <c r="AX21" s="237"/>
      <c r="AY21" s="223"/>
      <c r="AZ21" s="243"/>
      <c r="BA21" s="242"/>
      <c r="BB21" s="223"/>
      <c r="BE21" s="242"/>
      <c r="BK21" s="244"/>
      <c r="BL21" s="250"/>
      <c r="BO21" s="242"/>
      <c r="BQ21" s="242"/>
      <c r="BR21" s="242"/>
      <c r="BS21" s="242"/>
    </row>
    <row r="22" spans="1:71" x14ac:dyDescent="0.25">
      <c r="A22" s="222" t="s">
        <v>110</v>
      </c>
      <c r="B22" s="223" t="s">
        <v>126</v>
      </c>
      <c r="C22" s="242">
        <v>8314.5550000000003</v>
      </c>
      <c r="D22" s="242">
        <v>7795.2218704512379</v>
      </c>
      <c r="E22" s="242">
        <v>353.33239604699571</v>
      </c>
      <c r="F22" s="245">
        <f>SUM(C22:E22)</f>
        <v>16463.109266498235</v>
      </c>
      <c r="G22" s="222" t="s">
        <v>128</v>
      </c>
      <c r="I22" s="242">
        <v>7186.333333333333</v>
      </c>
      <c r="J22" s="242">
        <v>7390.549490538574</v>
      </c>
      <c r="K22" s="242">
        <v>300.11777569980694</v>
      </c>
      <c r="L22" s="245">
        <v>14877.000599571715</v>
      </c>
      <c r="N22" s="242">
        <f>D22+E22-J22-K22</f>
        <v>457.8870002598531</v>
      </c>
      <c r="P22" s="242">
        <f>C22-I22</f>
        <v>1128.2216666666673</v>
      </c>
      <c r="Q22" s="242">
        <f>$Q$1+$Q$2</f>
        <v>557.86</v>
      </c>
      <c r="R22" s="242">
        <f>P22-Q22</f>
        <v>570.36166666666725</v>
      </c>
      <c r="AG22" s="247">
        <v>8208.1460500000012</v>
      </c>
      <c r="AH22" s="247">
        <v>7710.3090247452701</v>
      </c>
      <c r="AI22" s="247">
        <v>353.33239604699571</v>
      </c>
      <c r="AJ22" s="247">
        <f>SUM(AG22:AI22)</f>
        <v>16271.787470792266</v>
      </c>
      <c r="AK22" s="247">
        <f>AJ22-L22</f>
        <v>1394.7868712205509</v>
      </c>
      <c r="AL22" s="247">
        <f>AJ22-F22</f>
        <v>-191.32179570596963</v>
      </c>
      <c r="AN22" s="242">
        <v>8101.7370999999994</v>
      </c>
      <c r="AO22" s="243">
        <v>7625.3961790393014</v>
      </c>
      <c r="AP22" s="242">
        <f t="shared" si="4"/>
        <v>300.11777569980694</v>
      </c>
      <c r="AQ22" s="242">
        <f t="shared" si="5"/>
        <v>16027.251054739108</v>
      </c>
      <c r="AR22" s="223"/>
      <c r="AU22" s="242">
        <f t="shared" si="9"/>
        <v>234.8466885007274</v>
      </c>
      <c r="AV22" s="246">
        <f t="shared" si="1"/>
        <v>234.8466885007274</v>
      </c>
      <c r="AX22" s="243">
        <v>8160.3120224999993</v>
      </c>
      <c r="AY22" s="242">
        <v>7667.6859352256188</v>
      </c>
      <c r="AZ22" s="243">
        <f t="shared" si="10"/>
        <v>300.11777569980694</v>
      </c>
      <c r="BA22" s="242">
        <f t="shared" ref="BA22" si="23">SUM(AX22:AZ22)</f>
        <v>16128.115733425426</v>
      </c>
      <c r="BB22" s="223"/>
      <c r="BE22" s="242">
        <f t="shared" si="13"/>
        <v>16085.825977239108</v>
      </c>
      <c r="BG22" s="248">
        <v>7898.1574359534206</v>
      </c>
      <c r="BH22" s="242">
        <v>8323.9649296166663</v>
      </c>
      <c r="BI22" s="242">
        <f>AZ22</f>
        <v>300.11777569980694</v>
      </c>
      <c r="BK22" s="249">
        <f>SUM(BG22:BI22)</f>
        <v>16522.240141269893</v>
      </c>
      <c r="BL22" s="250">
        <f t="shared" si="14"/>
        <v>2.7130354676738109E-2</v>
      </c>
      <c r="BM22" s="242">
        <f>BK22-BE22</f>
        <v>436.41416403078438</v>
      </c>
      <c r="BN22" s="242">
        <v>320.74749736412014</v>
      </c>
      <c r="BO22" s="242">
        <f t="shared" si="15"/>
        <v>115.66666666666424</v>
      </c>
      <c r="BQ22" s="242">
        <v>75.853728286875011</v>
      </c>
      <c r="BR22" s="242">
        <v>72.310301282751098</v>
      </c>
      <c r="BS22" s="242">
        <f t="shared" si="16"/>
        <v>148.16402956962611</v>
      </c>
    </row>
    <row r="23" spans="1:71" x14ac:dyDescent="0.25">
      <c r="C23" s="242"/>
      <c r="D23" s="242"/>
      <c r="E23" s="242"/>
      <c r="F23" s="242"/>
      <c r="I23" s="242"/>
      <c r="J23" s="242"/>
      <c r="K23" s="242"/>
      <c r="L23" s="242"/>
      <c r="N23" s="242"/>
      <c r="P23" s="242"/>
      <c r="Q23" s="242"/>
      <c r="R23" s="242"/>
      <c r="AH23" s="247"/>
      <c r="AN23" s="223"/>
      <c r="AO23" s="237"/>
      <c r="AP23" s="223"/>
      <c r="AQ23" s="242"/>
      <c r="AR23" s="223"/>
      <c r="AU23" s="242"/>
      <c r="AV23" s="246">
        <f t="shared" si="1"/>
        <v>0</v>
      </c>
      <c r="AX23" s="243"/>
      <c r="AY23" s="223"/>
      <c r="AZ23" s="243"/>
      <c r="BA23" s="242"/>
      <c r="BB23" s="223"/>
      <c r="BE23" s="242"/>
      <c r="BK23" s="244"/>
      <c r="BL23" s="250"/>
      <c r="BO23" s="242"/>
      <c r="BQ23" s="242"/>
      <c r="BR23" s="242"/>
      <c r="BS23" s="242"/>
    </row>
    <row r="24" spans="1:71" x14ac:dyDescent="0.25">
      <c r="A24" s="222" t="s">
        <v>111</v>
      </c>
      <c r="B24" s="223" t="s">
        <v>129</v>
      </c>
      <c r="C24" s="242">
        <v>0</v>
      </c>
      <c r="D24" s="242">
        <v>23385.665611353714</v>
      </c>
      <c r="E24" s="242">
        <v>0</v>
      </c>
      <c r="F24" s="245">
        <f>SUM(C24:E24)</f>
        <v>23385.665611353714</v>
      </c>
      <c r="G24" s="222" t="s">
        <v>249</v>
      </c>
      <c r="I24" s="242">
        <v>0</v>
      </c>
      <c r="J24" s="242">
        <v>22512.750755794426</v>
      </c>
      <c r="K24" s="242">
        <v>0</v>
      </c>
      <c r="L24" s="245">
        <v>22512.750755794426</v>
      </c>
      <c r="N24" s="242">
        <f>D24+E24-J24-K24</f>
        <v>872.91485555928739</v>
      </c>
      <c r="P24" s="242">
        <f>C24-I24</f>
        <v>0</v>
      </c>
      <c r="Q24" s="242"/>
      <c r="R24" s="242"/>
      <c r="AH24" s="247">
        <v>23130.927074235809</v>
      </c>
      <c r="AK24" s="247">
        <f>AH24-J24</f>
        <v>618.17631844138305</v>
      </c>
      <c r="AL24" s="247">
        <f>AH24-D24</f>
        <v>-254.73853711790434</v>
      </c>
      <c r="AN24" s="223"/>
      <c r="AO24" s="243">
        <v>22876.188537117905</v>
      </c>
      <c r="AP24" s="223">
        <v>0</v>
      </c>
      <c r="AQ24" s="242">
        <f t="shared" si="5"/>
        <v>22876.188537117905</v>
      </c>
      <c r="AR24" s="223"/>
      <c r="AU24" s="242">
        <f>AO24-J24</f>
        <v>363.4377813234787</v>
      </c>
      <c r="AV24" s="246">
        <f t="shared" si="1"/>
        <v>363.4377813234787</v>
      </c>
      <c r="AX24" s="243"/>
      <c r="AY24" s="242"/>
      <c r="AZ24" s="243">
        <f t="shared" si="10"/>
        <v>0</v>
      </c>
      <c r="BA24" s="242">
        <f t="shared" ref="BA24" si="24">SUM(AX24:AZ24)</f>
        <v>0</v>
      </c>
      <c r="BB24" s="223"/>
      <c r="BE24" s="242">
        <f t="shared" si="13"/>
        <v>22876.188537117905</v>
      </c>
      <c r="BG24" s="248">
        <v>23694.472307860262</v>
      </c>
      <c r="BH24" s="242">
        <v>0</v>
      </c>
      <c r="BI24" s="242">
        <f>AZ24</f>
        <v>0</v>
      </c>
      <c r="BK24" s="249">
        <f>SUM(BG24:BI24)</f>
        <v>23694.472307860262</v>
      </c>
      <c r="BL24" s="250">
        <f t="shared" si="14"/>
        <v>3.57701095798649E-2</v>
      </c>
      <c r="BM24" s="242">
        <f>BK24-BE24</f>
        <v>818.28377074235686</v>
      </c>
      <c r="BN24" s="242">
        <v>471.28377074235686</v>
      </c>
      <c r="BO24" s="242">
        <f t="shared" si="15"/>
        <v>347</v>
      </c>
      <c r="BQ24" s="242">
        <v>0</v>
      </c>
      <c r="BR24" s="242">
        <v>216.93090384825328</v>
      </c>
      <c r="BS24" s="242">
        <f t="shared" si="16"/>
        <v>216.93090384825328</v>
      </c>
    </row>
    <row r="25" spans="1:71" x14ac:dyDescent="0.25">
      <c r="K25" s="222"/>
      <c r="L25" s="222"/>
      <c r="AF25" s="222" t="s">
        <v>289</v>
      </c>
      <c r="AH25" s="247">
        <v>22749.319268558953</v>
      </c>
      <c r="AK25" s="247">
        <f>AH25-J24</f>
        <v>236.56851276452653</v>
      </c>
      <c r="AL25" s="247">
        <f>AH25-D24</f>
        <v>-636.34634279476086</v>
      </c>
      <c r="AO25" s="243"/>
      <c r="AX25" s="243"/>
      <c r="AY25" s="242"/>
      <c r="AZ25" s="243"/>
      <c r="BE25" s="223"/>
      <c r="BG25" s="248"/>
      <c r="BH25" s="242"/>
      <c r="BI25" s="242"/>
      <c r="BK25" s="249"/>
      <c r="BL25" s="250"/>
      <c r="BM25" s="242"/>
      <c r="BO25" s="242"/>
      <c r="BQ25" s="242"/>
      <c r="BR25" s="242"/>
      <c r="BS25" s="242"/>
    </row>
    <row r="26" spans="1:71" x14ac:dyDescent="0.25">
      <c r="A26" s="222" t="s">
        <v>290</v>
      </c>
      <c r="B26" s="223" t="s">
        <v>251</v>
      </c>
      <c r="G26" s="222" t="s">
        <v>252</v>
      </c>
      <c r="I26" s="242">
        <v>5046.875</v>
      </c>
      <c r="J26" s="242">
        <v>5542.9121179039303</v>
      </c>
      <c r="K26" s="242">
        <v>300.11777569980694</v>
      </c>
      <c r="L26" s="242">
        <v>10889.904893603738</v>
      </c>
      <c r="AO26" s="243">
        <v>5719.0471342794763</v>
      </c>
      <c r="AX26" s="243">
        <v>5730.1090168749997</v>
      </c>
      <c r="AY26" s="242"/>
      <c r="AZ26" s="243">
        <f t="shared" si="10"/>
        <v>300.11777569980694</v>
      </c>
      <c r="BE26" s="242">
        <f>AX26+AO26+AZ26</f>
        <v>11749.273926854283</v>
      </c>
      <c r="BG26" s="248">
        <v>5923.6180769650655</v>
      </c>
      <c r="BH26" s="242">
        <v>5845.0486972125</v>
      </c>
      <c r="BI26" s="242">
        <f t="shared" ref="BI26" si="25">AZ26</f>
        <v>300.11777569980694</v>
      </c>
      <c r="BK26" s="245">
        <f>ROUND((SUM(BG26:BI26)*1.03),1)</f>
        <v>12430.8</v>
      </c>
      <c r="BL26" s="250">
        <f t="shared" si="14"/>
        <v>5.800580337036932E-2</v>
      </c>
      <c r="BM26" s="242">
        <f>BK26-BE26</f>
        <v>681.52607314571651</v>
      </c>
      <c r="BN26" s="242">
        <v>232.76062302309037</v>
      </c>
      <c r="BO26" s="242">
        <f t="shared" si="15"/>
        <v>448.76545012262613</v>
      </c>
      <c r="BQ26" s="242">
        <v>53.272483715156255</v>
      </c>
      <c r="BR26" s="242">
        <v>54.23272596206332</v>
      </c>
      <c r="BS26" s="242">
        <f t="shared" ref="BS26" si="26">SUM(BQ26:BR26)</f>
        <v>107.50520967721957</v>
      </c>
    </row>
    <row r="27" spans="1:71" x14ac:dyDescent="0.25">
      <c r="K27" s="222"/>
      <c r="L27" s="222"/>
      <c r="AX27" s="242"/>
      <c r="BE27" s="223"/>
      <c r="BK27" s="244"/>
      <c r="BL27" s="250"/>
      <c r="BO27" s="242"/>
      <c r="BQ27" s="242"/>
      <c r="BR27" s="242"/>
      <c r="BS27" s="242"/>
    </row>
    <row r="28" spans="1:71" x14ac:dyDescent="0.25">
      <c r="A28" s="222" t="s">
        <v>123</v>
      </c>
      <c r="G28" s="222" t="s">
        <v>125</v>
      </c>
      <c r="K28" s="242">
        <v>300.11777569980694</v>
      </c>
      <c r="AO28" s="243">
        <v>8273.8097577603712</v>
      </c>
      <c r="AX28" s="243">
        <v>6120.2340168749997</v>
      </c>
      <c r="AZ28" s="243">
        <f t="shared" si="10"/>
        <v>300.11777569980694</v>
      </c>
      <c r="BE28" s="242">
        <f>AX28+AO28+AZ28</f>
        <v>14694.161550335179</v>
      </c>
      <c r="BG28" s="248">
        <v>8569.7648394384141</v>
      </c>
      <c r="BH28" s="242">
        <v>6242.9736972125002</v>
      </c>
      <c r="BI28" s="242">
        <f>AZ28</f>
        <v>300.11777569980694</v>
      </c>
      <c r="BK28" s="249">
        <f>SUM(BG28:BI28)</f>
        <v>15112.856312350723</v>
      </c>
      <c r="BL28" s="250">
        <f t="shared" si="14"/>
        <v>2.8493953913688509E-2</v>
      </c>
      <c r="BM28" s="242">
        <f>BK28-BE28</f>
        <v>418.69476201554426</v>
      </c>
      <c r="BN28" s="242">
        <v>293.1925621501905</v>
      </c>
      <c r="BO28" s="242">
        <f t="shared" si="15"/>
        <v>125.50219986535376</v>
      </c>
      <c r="BQ28" s="242">
        <v>56.890296215156255</v>
      </c>
      <c r="BR28" s="242">
        <v>78.459094097218937</v>
      </c>
      <c r="BS28" s="242">
        <f t="shared" si="16"/>
        <v>135.34939031237519</v>
      </c>
    </row>
    <row r="29" spans="1:71" x14ac:dyDescent="0.25">
      <c r="C29" s="242"/>
      <c r="D29" s="242"/>
      <c r="E29" s="242"/>
      <c r="F29" s="242"/>
      <c r="BE29" s="242"/>
      <c r="BH29" s="242"/>
      <c r="BI29" s="242"/>
      <c r="BK29" s="249"/>
      <c r="BL29" s="250"/>
      <c r="BM29" s="242"/>
      <c r="BO29" s="242"/>
      <c r="BQ29" s="242"/>
      <c r="BR29" s="242"/>
      <c r="BS29" s="242"/>
    </row>
    <row r="30" spans="1:71" x14ac:dyDescent="0.25">
      <c r="A30" s="222" t="s">
        <v>4</v>
      </c>
      <c r="C30" s="242"/>
      <c r="D30" s="242"/>
      <c r="E30" s="242"/>
      <c r="F30" s="242"/>
      <c r="G30" s="219" t="s">
        <v>254</v>
      </c>
      <c r="H30" s="219"/>
      <c r="I30" s="220">
        <v>5389.75</v>
      </c>
      <c r="J30" s="220">
        <v>2771.4560589519651</v>
      </c>
      <c r="K30" s="220">
        <v>300</v>
      </c>
      <c r="L30" s="220">
        <f>SUM(I30:K30)</f>
        <v>8461.2060589519642</v>
      </c>
      <c r="M30" s="220"/>
      <c r="N30" s="220"/>
      <c r="P30" s="222"/>
      <c r="AO30" s="243">
        <v>2859.5235671397381</v>
      </c>
      <c r="AX30" s="243">
        <v>6120.2340168749997</v>
      </c>
      <c r="AZ30" s="221">
        <v>300.11777569980694</v>
      </c>
      <c r="BA30" s="220"/>
      <c r="BB30" s="220"/>
      <c r="BC30" s="220"/>
      <c r="BD30" s="220"/>
      <c r="BE30" s="242">
        <f t="shared" ref="BE30" si="27">AX30+AO30+AZ30</f>
        <v>9279.875359714546</v>
      </c>
      <c r="BF30" s="219"/>
      <c r="BG30" s="248">
        <v>2961.8090384825327</v>
      </c>
      <c r="BH30" s="242">
        <v>6242.9736972125002</v>
      </c>
      <c r="BI30" s="242">
        <f t="shared" ref="BI30" si="28">AZ30</f>
        <v>300.11777569980694</v>
      </c>
      <c r="BK30" s="245">
        <f>SUM(BG30:BI30)*1.03</f>
        <v>9790.0475267366855</v>
      </c>
      <c r="BL30" s="250">
        <f t="shared" si="14"/>
        <v>5.4976187421318205E-2</v>
      </c>
      <c r="BM30" s="242">
        <f t="shared" ref="BM30" si="29">BK30-BE30</f>
        <v>510.17216702213955</v>
      </c>
      <c r="BN30" s="242">
        <v>181.65015168029458</v>
      </c>
      <c r="BO30" s="242">
        <f t="shared" si="15"/>
        <v>328.52201534184496</v>
      </c>
      <c r="BQ30" s="242">
        <v>56.890296215156255</v>
      </c>
      <c r="BR30" s="242">
        <v>27.11636298103166</v>
      </c>
      <c r="BS30" s="242">
        <f t="shared" si="16"/>
        <v>84.006659196187911</v>
      </c>
    </row>
    <row r="31" spans="1:71" x14ac:dyDescent="0.25">
      <c r="Q31" s="252"/>
    </row>
    <row r="32" spans="1:71" x14ac:dyDescent="0.25">
      <c r="Q32" s="252"/>
      <c r="AO32" s="253">
        <f>BE17+BE20-AX28-AZ28</f>
        <v>8273.8097577603712</v>
      </c>
      <c r="AP32" s="254" t="s">
        <v>291</v>
      </c>
    </row>
    <row r="33" spans="3:64" x14ac:dyDescent="0.25">
      <c r="C33" s="242"/>
      <c r="D33" s="242"/>
      <c r="E33" s="242"/>
      <c r="F33" s="242"/>
      <c r="AO33" s="255"/>
      <c r="AP33" s="255"/>
      <c r="BL33" s="256">
        <f>AVERAGE(BL5:BL30)</f>
        <v>3.4397455635339219E-2</v>
      </c>
    </row>
    <row r="34" spans="3:64" x14ac:dyDescent="0.25">
      <c r="I34" s="222"/>
      <c r="J34" s="222"/>
      <c r="K34" s="222"/>
      <c r="L34" s="222"/>
      <c r="AO34" s="257">
        <f>AO32*8</f>
        <v>66190.47806208297</v>
      </c>
      <c r="AP34" s="255" t="s">
        <v>292</v>
      </c>
      <c r="BI34" s="354">
        <f>SUM(BG26:BI26)</f>
        <v>12068.784549877373</v>
      </c>
    </row>
    <row r="35" spans="3:64" x14ac:dyDescent="0.25">
      <c r="C35" s="242"/>
      <c r="D35" s="242"/>
      <c r="E35" s="242"/>
      <c r="F35" s="242"/>
      <c r="I35" s="222"/>
      <c r="J35" s="222"/>
      <c r="K35" s="222"/>
      <c r="L35" s="222"/>
      <c r="AO35" s="258">
        <v>22876.188537117905</v>
      </c>
      <c r="AP35" s="255" t="s">
        <v>293</v>
      </c>
      <c r="BI35" s="223">
        <f>BI34*1.03</f>
        <v>12430.848086373695</v>
      </c>
    </row>
    <row r="36" spans="3:64" x14ac:dyDescent="0.25">
      <c r="I36" s="222"/>
      <c r="J36" s="222"/>
      <c r="K36" s="222"/>
      <c r="L36" s="222"/>
      <c r="AO36" s="259">
        <f>AO34/AO35</f>
        <v>2.8934224752818936</v>
      </c>
      <c r="AP36" s="259" t="s">
        <v>294</v>
      </c>
    </row>
    <row r="37" spans="3:64" x14ac:dyDescent="0.25">
      <c r="C37" s="242"/>
      <c r="D37" s="242"/>
      <c r="E37" s="242"/>
      <c r="F37" s="242"/>
      <c r="I37" s="222"/>
      <c r="J37" s="222"/>
      <c r="K37" s="222"/>
      <c r="L37" s="222"/>
    </row>
    <row r="38" spans="3:64" x14ac:dyDescent="0.25">
      <c r="I38" s="222"/>
      <c r="J38" s="222"/>
      <c r="K38" s="222"/>
      <c r="L38" s="222"/>
    </row>
    <row r="39" spans="3:64" x14ac:dyDescent="0.25">
      <c r="C39" s="242"/>
      <c r="D39" s="242"/>
      <c r="E39" s="242"/>
      <c r="F39" s="242"/>
      <c r="I39" s="222"/>
      <c r="J39" s="222"/>
      <c r="K39" s="222"/>
      <c r="L39" s="222"/>
    </row>
    <row r="40" spans="3:64" x14ac:dyDescent="0.25">
      <c r="I40" s="222"/>
      <c r="J40" s="222"/>
      <c r="K40" s="222"/>
      <c r="L40" s="222"/>
    </row>
    <row r="41" spans="3:64" x14ac:dyDescent="0.25">
      <c r="C41" s="242"/>
      <c r="D41" s="242"/>
      <c r="E41" s="242"/>
      <c r="F41" s="242"/>
      <c r="I41" s="222"/>
      <c r="J41" s="222"/>
      <c r="K41" s="222"/>
      <c r="L41" s="222"/>
    </row>
    <row r="42" spans="3:64" x14ac:dyDescent="0.25">
      <c r="I42" s="222"/>
      <c r="J42" s="222"/>
      <c r="K42" s="222"/>
      <c r="L42" s="222"/>
    </row>
    <row r="43" spans="3:64" ht="14" x14ac:dyDescent="0.3">
      <c r="C43" s="242"/>
      <c r="D43" s="242"/>
      <c r="E43" s="242"/>
      <c r="F43" s="242"/>
      <c r="I43" s="222"/>
      <c r="J43" s="222"/>
      <c r="K43" s="222"/>
      <c r="L43" s="222"/>
      <c r="BB43" s="13">
        <f>41002</f>
        <v>41002</v>
      </c>
    </row>
    <row r="44" spans="3:64" ht="14" x14ac:dyDescent="0.3">
      <c r="BB44" s="13">
        <v>54669</v>
      </c>
    </row>
    <row r="45" spans="3:64" ht="14" x14ac:dyDescent="0.3">
      <c r="BB45" s="271">
        <f>(BB44-BB43)/2</f>
        <v>6833.5</v>
      </c>
    </row>
    <row r="46" spans="3:64" ht="14" x14ac:dyDescent="0.3">
      <c r="BB46" s="271">
        <f>BB43+BB45</f>
        <v>47835.5</v>
      </c>
    </row>
    <row r="47" spans="3:64" ht="14" x14ac:dyDescent="0.3">
      <c r="BB47" s="10">
        <v>27335</v>
      </c>
    </row>
    <row r="48" spans="3:64" ht="14" x14ac:dyDescent="0.3">
      <c r="BB48" s="271">
        <f>BB46-BB47</f>
        <v>20500.5</v>
      </c>
    </row>
  </sheetData>
  <mergeCells count="2">
    <mergeCell ref="N1:N3"/>
    <mergeCell ref="BQ2:BS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1D43A-C77B-462E-9F94-8DA752FF02DE}">
  <dimension ref="B2:P12"/>
  <sheetViews>
    <sheetView workbookViewId="0">
      <selection activeCell="F12" sqref="F12"/>
    </sheetView>
  </sheetViews>
  <sheetFormatPr defaultRowHeight="14.5" x14ac:dyDescent="0.35"/>
  <cols>
    <col min="2" max="3" width="8.7265625" style="346"/>
  </cols>
  <sheetData>
    <row r="2" spans="2:16" ht="118.5" customHeight="1" x14ac:dyDescent="0.35">
      <c r="B2" s="654" t="s">
        <v>365</v>
      </c>
      <c r="C2" s="654"/>
      <c r="D2" s="654"/>
      <c r="E2" s="654"/>
      <c r="F2" s="654"/>
      <c r="G2" s="654"/>
      <c r="H2" s="654"/>
      <c r="I2" s="654"/>
      <c r="J2" s="654"/>
      <c r="K2" s="654"/>
      <c r="L2" s="654"/>
      <c r="M2" s="654"/>
      <c r="N2" s="654"/>
      <c r="O2" s="654"/>
      <c r="P2" s="654"/>
    </row>
    <row r="3" spans="2:16" ht="25.5" customHeight="1" x14ac:dyDescent="0.35">
      <c r="B3" s="494"/>
      <c r="C3" s="494"/>
      <c r="D3" s="494"/>
      <c r="E3" s="494"/>
      <c r="F3" s="494"/>
      <c r="G3" s="494"/>
      <c r="H3" s="494"/>
      <c r="I3" s="494"/>
      <c r="J3" s="494"/>
      <c r="K3" s="494"/>
      <c r="L3" s="494"/>
      <c r="M3" s="494"/>
      <c r="N3" s="494"/>
      <c r="O3" s="494"/>
      <c r="P3" s="494"/>
    </row>
    <row r="4" spans="2:16" ht="25.5" customHeight="1" x14ac:dyDescent="0.35">
      <c r="B4" s="494"/>
      <c r="C4" s="494" t="s">
        <v>481</v>
      </c>
      <c r="D4" s="494" t="s">
        <v>190</v>
      </c>
      <c r="E4" s="494" t="s">
        <v>258</v>
      </c>
      <c r="F4" s="494" t="s">
        <v>240</v>
      </c>
      <c r="G4" s="494"/>
      <c r="H4" s="649">
        <f>195/224</f>
        <v>0.8705357142857143</v>
      </c>
      <c r="I4" s="494"/>
      <c r="J4" s="494"/>
      <c r="K4" s="494"/>
      <c r="L4" s="494"/>
      <c r="M4" s="494"/>
      <c r="N4" s="494"/>
      <c r="O4" s="494"/>
      <c r="P4" s="494"/>
    </row>
    <row r="6" spans="2:16" x14ac:dyDescent="0.35">
      <c r="B6" s="346" t="s">
        <v>366</v>
      </c>
      <c r="F6" s="648">
        <f>'2425 Teacher Pay Scales'!K36</f>
        <v>48223</v>
      </c>
    </row>
    <row r="7" spans="2:16" x14ac:dyDescent="0.35">
      <c r="B7" s="346" t="s">
        <v>407</v>
      </c>
      <c r="C7" s="648">
        <f>'2425 GLEA '!E34*H4</f>
        <v>26373.75</v>
      </c>
      <c r="D7" s="648">
        <v>2384</v>
      </c>
      <c r="E7" s="648">
        <v>6356</v>
      </c>
      <c r="F7" s="648">
        <f>SUM(C7:E7)*2</f>
        <v>70227.5</v>
      </c>
    </row>
    <row r="8" spans="2:16" x14ac:dyDescent="0.35">
      <c r="B8" s="346" t="s">
        <v>482</v>
      </c>
      <c r="C8" s="648">
        <f>'2425 GLEA '!E27*H4*0.4</f>
        <v>8572.6875</v>
      </c>
      <c r="D8" s="648"/>
      <c r="E8" s="648">
        <v>2066</v>
      </c>
      <c r="F8" s="648">
        <f>SUM(C8:E8)</f>
        <v>10638.6875</v>
      </c>
    </row>
    <row r="9" spans="2:16" x14ac:dyDescent="0.35">
      <c r="B9" s="346" t="s">
        <v>483</v>
      </c>
      <c r="F9" s="648">
        <f>3798</f>
        <v>3798</v>
      </c>
    </row>
    <row r="10" spans="2:16" x14ac:dyDescent="0.35">
      <c r="B10" s="346" t="s">
        <v>165</v>
      </c>
      <c r="F10" s="648">
        <f>1113</f>
        <v>1113</v>
      </c>
    </row>
    <row r="12" spans="2:16" x14ac:dyDescent="0.35">
      <c r="F12" s="650">
        <f>SUM(F6:F10)</f>
        <v>134000.1875</v>
      </c>
    </row>
  </sheetData>
  <mergeCells count="1">
    <mergeCell ref="B2:P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7AAE1-8A57-4E2E-AA73-242C687803AD}">
  <dimension ref="A1:X66"/>
  <sheetViews>
    <sheetView topLeftCell="A18" workbookViewId="0">
      <selection sqref="A1:XFD1048576"/>
    </sheetView>
  </sheetViews>
  <sheetFormatPr defaultRowHeight="14.5" x14ac:dyDescent="0.35"/>
  <cols>
    <col min="11" max="11" width="9.08984375" bestFit="1" customWidth="1"/>
  </cols>
  <sheetData>
    <row r="1" spans="1:24" ht="23" x14ac:dyDescent="0.5">
      <c r="A1" s="593" t="s">
        <v>408</v>
      </c>
      <c r="B1" s="594"/>
      <c r="C1" s="594"/>
      <c r="D1" s="594"/>
      <c r="E1" s="594"/>
      <c r="F1" s="594"/>
      <c r="G1" s="594"/>
      <c r="H1" s="594"/>
      <c r="I1" s="594"/>
      <c r="J1" s="594"/>
      <c r="K1" s="594"/>
      <c r="L1" s="594"/>
      <c r="M1" s="594"/>
      <c r="N1" s="594"/>
      <c r="O1" s="594"/>
      <c r="P1" s="594"/>
      <c r="Q1" s="594"/>
      <c r="R1" s="594"/>
      <c r="S1" s="595" t="s">
        <v>409</v>
      </c>
      <c r="T1" s="596"/>
      <c r="U1" s="659"/>
      <c r="V1" s="660"/>
      <c r="W1" s="463"/>
      <c r="X1" s="463"/>
    </row>
    <row r="2" spans="1:24" ht="24.5" x14ac:dyDescent="0.7">
      <c r="A2" s="597" t="s">
        <v>410</v>
      </c>
      <c r="B2" s="598"/>
      <c r="C2" s="598"/>
      <c r="D2" s="598"/>
      <c r="E2" s="598"/>
      <c r="F2" s="598"/>
      <c r="G2" s="598"/>
      <c r="H2" s="598"/>
      <c r="I2" s="598"/>
      <c r="J2" s="598"/>
      <c r="K2" s="598"/>
      <c r="L2" s="598"/>
      <c r="M2" s="598"/>
      <c r="N2" s="598"/>
      <c r="O2" s="598"/>
      <c r="P2" s="598"/>
      <c r="Q2" s="598"/>
      <c r="R2" s="598"/>
      <c r="S2" s="598"/>
      <c r="T2" s="599"/>
      <c r="U2" s="661"/>
      <c r="V2" s="662"/>
      <c r="W2" s="391"/>
      <c r="X2" s="391"/>
    </row>
    <row r="3" spans="1:24" ht="18" x14ac:dyDescent="0.5">
      <c r="A3" s="600" t="s">
        <v>179</v>
      </c>
      <c r="B3" s="601"/>
      <c r="C3" s="601"/>
      <c r="D3" s="601"/>
      <c r="E3" s="601"/>
      <c r="F3" s="601"/>
      <c r="G3" s="601"/>
      <c r="H3" s="601"/>
      <c r="I3" s="601"/>
      <c r="J3" s="601"/>
      <c r="K3" s="601"/>
      <c r="L3" s="601"/>
      <c r="M3" s="601"/>
      <c r="N3" s="601"/>
      <c r="O3" s="601"/>
      <c r="P3" s="601"/>
      <c r="Q3" s="601"/>
      <c r="R3" s="601"/>
      <c r="S3" s="601"/>
      <c r="T3" s="601"/>
      <c r="U3" s="662"/>
      <c r="V3" s="662"/>
      <c r="W3" s="391"/>
      <c r="X3" s="391"/>
    </row>
    <row r="4" spans="1:24" ht="15.5" x14ac:dyDescent="0.35">
      <c r="A4" s="602" t="s">
        <v>411</v>
      </c>
      <c r="B4" s="602"/>
      <c r="C4" s="602"/>
      <c r="D4" s="602"/>
      <c r="E4" s="602"/>
      <c r="F4" s="602"/>
      <c r="G4" s="603"/>
      <c r="H4" s="602"/>
      <c r="I4" s="602"/>
      <c r="J4" s="602"/>
      <c r="K4" s="602"/>
      <c r="L4" s="602"/>
      <c r="M4" s="602"/>
      <c r="N4" s="602"/>
      <c r="O4" s="602"/>
      <c r="P4" s="602"/>
      <c r="Q4" s="602"/>
      <c r="R4" s="602"/>
      <c r="S4" s="602"/>
      <c r="T4" s="602"/>
      <c r="U4" s="658"/>
      <c r="V4" s="658"/>
      <c r="W4" s="463"/>
      <c r="X4" s="463"/>
    </row>
    <row r="5" spans="1:24" ht="18" x14ac:dyDescent="0.5">
      <c r="A5" s="603" t="s">
        <v>412</v>
      </c>
      <c r="B5" s="601"/>
      <c r="C5" s="601"/>
      <c r="D5" s="601"/>
      <c r="E5" s="601"/>
      <c r="F5" s="601"/>
      <c r="G5" s="601"/>
      <c r="H5" s="601"/>
      <c r="I5" s="601"/>
      <c r="J5" s="601"/>
      <c r="K5" s="601"/>
      <c r="L5" s="601"/>
      <c r="M5" s="601"/>
      <c r="N5" s="601"/>
      <c r="O5" s="601"/>
      <c r="P5" s="601"/>
      <c r="Q5" s="601"/>
      <c r="R5" s="601"/>
      <c r="S5" s="601"/>
      <c r="T5" s="601"/>
      <c r="U5" s="662"/>
      <c r="V5" s="662"/>
      <c r="W5" s="391"/>
      <c r="X5" s="391"/>
    </row>
    <row r="6" spans="1:24" ht="18.5" thickBot="1" x14ac:dyDescent="0.55000000000000004">
      <c r="A6" s="602" t="s">
        <v>343</v>
      </c>
      <c r="B6" s="604"/>
      <c r="C6" s="604"/>
      <c r="D6" s="604"/>
      <c r="E6" s="604"/>
      <c r="F6" s="604"/>
      <c r="G6" s="604"/>
      <c r="H6" s="604"/>
      <c r="I6" s="604"/>
      <c r="J6" s="604"/>
      <c r="K6" s="604"/>
      <c r="L6" s="604"/>
      <c r="M6" s="604"/>
      <c r="N6" s="604"/>
      <c r="O6" s="604"/>
      <c r="P6" s="604"/>
      <c r="Q6" s="604"/>
      <c r="R6" s="604"/>
      <c r="S6" s="604"/>
      <c r="T6" s="604"/>
      <c r="U6" s="391"/>
      <c r="V6" s="605" t="s">
        <v>190</v>
      </c>
      <c r="W6" s="605">
        <v>1</v>
      </c>
      <c r="X6" s="605">
        <v>2</v>
      </c>
    </row>
    <row r="7" spans="1:24" ht="15.5" x14ac:dyDescent="0.45">
      <c r="A7" s="606"/>
      <c r="B7" s="663" t="s">
        <v>186</v>
      </c>
      <c r="C7" s="663"/>
      <c r="D7" s="606"/>
      <c r="E7" s="607" t="s">
        <v>413</v>
      </c>
      <c r="F7" s="606"/>
      <c r="G7" s="606"/>
      <c r="H7" s="606"/>
      <c r="I7" s="606"/>
      <c r="J7" s="606"/>
      <c r="K7" s="606"/>
      <c r="L7" s="606"/>
      <c r="M7" s="606"/>
      <c r="N7" s="608" t="s">
        <v>414</v>
      </c>
      <c r="O7" s="609"/>
      <c r="P7" s="609"/>
      <c r="Q7" s="610"/>
      <c r="R7" s="610"/>
      <c r="S7" s="610"/>
      <c r="T7" s="611"/>
      <c r="U7" s="429"/>
      <c r="V7" s="429">
        <v>0</v>
      </c>
      <c r="W7" s="429">
        <v>0</v>
      </c>
      <c r="X7" s="429">
        <v>0</v>
      </c>
    </row>
    <row r="8" spans="1:24" ht="15.5" x14ac:dyDescent="0.45">
      <c r="A8" s="429"/>
      <c r="B8" s="429" t="s">
        <v>190</v>
      </c>
      <c r="C8" s="429">
        <v>6396</v>
      </c>
      <c r="D8" s="429"/>
      <c r="E8" s="612" t="s">
        <v>191</v>
      </c>
      <c r="F8" s="429"/>
      <c r="G8" s="429"/>
      <c r="H8" s="429"/>
      <c r="I8" s="429"/>
      <c r="J8" s="429"/>
      <c r="K8" s="429"/>
      <c r="L8" s="429"/>
      <c r="M8" s="429"/>
      <c r="N8" s="429"/>
      <c r="O8" s="429"/>
      <c r="P8" s="429"/>
      <c r="Q8" s="429"/>
      <c r="R8" s="429"/>
      <c r="S8" s="429"/>
      <c r="T8" s="429"/>
      <c r="U8" s="429"/>
      <c r="V8" s="613">
        <v>6396</v>
      </c>
      <c r="W8" s="429">
        <v>0</v>
      </c>
      <c r="X8" s="429">
        <v>0</v>
      </c>
    </row>
    <row r="9" spans="1:24" ht="15.5" x14ac:dyDescent="0.45">
      <c r="A9" s="429"/>
      <c r="B9" s="429">
        <v>6396</v>
      </c>
      <c r="C9" s="429">
        <v>9100</v>
      </c>
      <c r="D9" s="429"/>
      <c r="E9" s="429">
        <v>6396</v>
      </c>
      <c r="F9" s="614" t="s">
        <v>193</v>
      </c>
      <c r="G9" s="429">
        <v>0</v>
      </c>
      <c r="H9" s="614" t="s">
        <v>194</v>
      </c>
      <c r="I9" s="429" t="s">
        <v>181</v>
      </c>
      <c r="J9" s="429"/>
      <c r="K9" s="429"/>
      <c r="L9" s="429"/>
      <c r="M9" s="429"/>
      <c r="N9" s="429"/>
      <c r="O9" s="429"/>
      <c r="P9" s="429"/>
      <c r="Q9" s="614" t="s">
        <v>415</v>
      </c>
      <c r="R9" s="429"/>
      <c r="S9" s="429">
        <v>0</v>
      </c>
      <c r="T9" s="614" t="s">
        <v>194</v>
      </c>
      <c r="U9" s="429"/>
      <c r="V9" s="613">
        <v>9100</v>
      </c>
      <c r="W9" s="429">
        <v>0</v>
      </c>
      <c r="X9" s="429">
        <v>0.13800000000000001</v>
      </c>
    </row>
    <row r="10" spans="1:24" ht="15.5" x14ac:dyDescent="0.45">
      <c r="A10" s="429"/>
      <c r="B10" s="429">
        <v>9100</v>
      </c>
      <c r="C10" s="429">
        <v>50270</v>
      </c>
      <c r="D10" s="429"/>
      <c r="E10" s="429">
        <v>6396</v>
      </c>
      <c r="F10" s="614" t="s">
        <v>193</v>
      </c>
      <c r="G10" s="429">
        <v>0</v>
      </c>
      <c r="H10" s="614" t="s">
        <v>194</v>
      </c>
      <c r="I10" s="429">
        <v>2704</v>
      </c>
      <c r="J10" s="429" t="s">
        <v>193</v>
      </c>
      <c r="K10" s="429">
        <v>0</v>
      </c>
      <c r="L10" s="429" t="s">
        <v>194</v>
      </c>
      <c r="M10" s="429"/>
      <c r="N10" s="429"/>
      <c r="O10" s="429"/>
      <c r="P10" s="429"/>
      <c r="Q10" s="614" t="s">
        <v>415</v>
      </c>
      <c r="R10" s="429"/>
      <c r="S10" s="429">
        <v>13.8</v>
      </c>
      <c r="T10" s="614" t="s">
        <v>194</v>
      </c>
      <c r="U10" s="429"/>
      <c r="V10" s="613">
        <v>50270</v>
      </c>
      <c r="W10" s="429">
        <v>0</v>
      </c>
      <c r="X10" s="429">
        <v>0.13800000000000001</v>
      </c>
    </row>
    <row r="11" spans="1:24" ht="16" thickBot="1" x14ac:dyDescent="0.5">
      <c r="A11" s="615"/>
      <c r="B11" s="429">
        <v>50270</v>
      </c>
      <c r="C11" s="615" t="s">
        <v>192</v>
      </c>
      <c r="D11" s="615"/>
      <c r="E11" s="615">
        <v>6396</v>
      </c>
      <c r="F11" s="616" t="s">
        <v>193</v>
      </c>
      <c r="G11" s="615">
        <v>0</v>
      </c>
      <c r="H11" s="616" t="s">
        <v>194</v>
      </c>
      <c r="I11" s="429">
        <v>2704</v>
      </c>
      <c r="J11" s="615" t="s">
        <v>193</v>
      </c>
      <c r="K11" s="615">
        <v>0</v>
      </c>
      <c r="L11" s="615" t="s">
        <v>194</v>
      </c>
      <c r="M11" s="615">
        <v>41170</v>
      </c>
      <c r="N11" s="615" t="s">
        <v>193</v>
      </c>
      <c r="O11" s="615">
        <v>13.8</v>
      </c>
      <c r="P11" s="615" t="s">
        <v>194</v>
      </c>
      <c r="Q11" s="616" t="s">
        <v>415</v>
      </c>
      <c r="R11" s="615"/>
      <c r="S11" s="615">
        <v>13.8</v>
      </c>
      <c r="T11" s="616" t="s">
        <v>194</v>
      </c>
      <c r="U11" s="664"/>
      <c r="V11" s="664"/>
      <c r="W11" s="429"/>
      <c r="X11" s="429"/>
    </row>
    <row r="12" spans="1:24" ht="16" thickBot="1" x14ac:dyDescent="0.5">
      <c r="A12" s="617"/>
      <c r="B12" s="618"/>
      <c r="C12" s="618"/>
      <c r="D12" s="618"/>
      <c r="E12" s="618"/>
      <c r="F12" s="618"/>
      <c r="G12" s="618"/>
      <c r="H12" s="618"/>
      <c r="I12" s="618"/>
      <c r="J12" s="618"/>
      <c r="K12" s="618"/>
      <c r="L12" s="618"/>
      <c r="M12" s="618"/>
      <c r="N12" s="618"/>
      <c r="O12" s="618"/>
      <c r="P12" s="618"/>
      <c r="Q12" s="618"/>
      <c r="R12" s="618"/>
      <c r="S12" s="618"/>
      <c r="T12" s="618"/>
      <c r="U12" s="429"/>
      <c r="V12" s="612" t="s">
        <v>201</v>
      </c>
      <c r="W12" s="429">
        <v>0.24099999999999999</v>
      </c>
      <c r="X12" s="429"/>
    </row>
    <row r="13" spans="1:24" ht="16" thickTop="1" x14ac:dyDescent="0.35">
      <c r="A13" s="619"/>
      <c r="B13" s="620"/>
      <c r="C13" s="620"/>
      <c r="D13" s="621"/>
      <c r="E13" s="665" t="s">
        <v>199</v>
      </c>
      <c r="F13" s="665"/>
      <c r="G13" s="665"/>
      <c r="H13" s="665"/>
      <c r="I13" s="665"/>
      <c r="J13" s="665"/>
      <c r="K13" s="665"/>
      <c r="L13" s="621"/>
      <c r="M13" s="666" t="s">
        <v>200</v>
      </c>
      <c r="N13" s="665"/>
      <c r="O13" s="665"/>
      <c r="P13" s="665"/>
      <c r="Q13" s="665"/>
      <c r="R13" s="665"/>
      <c r="S13" s="665"/>
      <c r="T13" s="622"/>
      <c r="U13" s="657"/>
      <c r="V13" s="658"/>
      <c r="W13" s="463"/>
      <c r="X13" s="463"/>
    </row>
    <row r="14" spans="1:24" ht="15.5" x14ac:dyDescent="0.35">
      <c r="A14" s="655" t="s">
        <v>416</v>
      </c>
      <c r="B14" s="656"/>
      <c r="C14" s="625" t="s">
        <v>203</v>
      </c>
      <c r="D14" s="625"/>
      <c r="E14" s="626" t="s">
        <v>204</v>
      </c>
      <c r="F14" s="625"/>
      <c r="G14" s="626" t="s">
        <v>205</v>
      </c>
      <c r="H14" s="625"/>
      <c r="I14" s="626" t="s">
        <v>201</v>
      </c>
      <c r="J14" s="625"/>
      <c r="K14" s="626" t="s">
        <v>206</v>
      </c>
      <c r="L14" s="624"/>
      <c r="M14" s="627" t="s">
        <v>204</v>
      </c>
      <c r="N14" s="625"/>
      <c r="O14" s="625"/>
      <c r="P14" s="625"/>
      <c r="Q14" s="626" t="s">
        <v>205</v>
      </c>
      <c r="R14" s="625"/>
      <c r="S14" s="626" t="s">
        <v>206</v>
      </c>
      <c r="T14" s="628"/>
      <c r="U14" s="657"/>
      <c r="V14" s="658"/>
      <c r="W14" s="463"/>
      <c r="X14" s="463"/>
    </row>
    <row r="15" spans="1:24" ht="16" thickBot="1" x14ac:dyDescent="0.4">
      <c r="A15" s="629"/>
      <c r="B15" s="630"/>
      <c r="C15" s="630"/>
      <c r="D15" s="630"/>
      <c r="E15" s="630"/>
      <c r="F15" s="630"/>
      <c r="G15" s="630"/>
      <c r="H15" s="630"/>
      <c r="I15" s="630"/>
      <c r="J15" s="630"/>
      <c r="K15" s="630"/>
      <c r="L15" s="630"/>
      <c r="M15" s="631"/>
      <c r="N15" s="630"/>
      <c r="O15" s="630"/>
      <c r="P15" s="630"/>
      <c r="Q15" s="630"/>
      <c r="R15" s="630"/>
      <c r="S15" s="630"/>
      <c r="T15" s="632"/>
      <c r="U15" s="657"/>
      <c r="V15" s="658"/>
      <c r="W15" s="463"/>
      <c r="X15" s="463"/>
    </row>
    <row r="16" spans="1:24" ht="15.5" x14ac:dyDescent="0.35">
      <c r="A16" s="623"/>
      <c r="B16" s="463"/>
      <c r="C16" s="633"/>
      <c r="D16" s="463"/>
      <c r="E16" s="463"/>
      <c r="F16" s="463"/>
      <c r="G16" s="463"/>
      <c r="H16" s="463"/>
      <c r="I16" s="463"/>
      <c r="J16" s="463"/>
      <c r="K16" s="463"/>
      <c r="L16" s="463"/>
      <c r="M16" s="634"/>
      <c r="N16" s="463"/>
      <c r="O16" s="463"/>
      <c r="P16" s="463"/>
      <c r="Q16" s="463"/>
      <c r="R16" s="463"/>
      <c r="S16" s="463"/>
      <c r="T16" s="635"/>
      <c r="U16" s="657"/>
      <c r="V16" s="658"/>
      <c r="W16" s="463"/>
      <c r="X16" s="463"/>
    </row>
    <row r="17" spans="1:24" ht="15.5" x14ac:dyDescent="0.35">
      <c r="A17" s="636" t="s">
        <v>417</v>
      </c>
      <c r="B17" s="463"/>
      <c r="C17" s="633" t="s">
        <v>418</v>
      </c>
      <c r="D17" s="637"/>
      <c r="E17" s="638">
        <v>20435</v>
      </c>
      <c r="F17" s="463"/>
      <c r="G17" s="639">
        <v>1564</v>
      </c>
      <c r="H17" s="463"/>
      <c r="I17" s="639">
        <v>4925</v>
      </c>
      <c r="J17" s="463"/>
      <c r="K17" s="639">
        <v>26924</v>
      </c>
      <c r="L17" s="463"/>
      <c r="M17" s="640">
        <v>20435</v>
      </c>
      <c r="N17" s="463"/>
      <c r="O17" s="463"/>
      <c r="P17" s="463"/>
      <c r="Q17" s="639">
        <v>1564</v>
      </c>
      <c r="R17" s="463"/>
      <c r="S17" s="639">
        <v>21999</v>
      </c>
      <c r="T17" s="635"/>
      <c r="U17" s="657"/>
      <c r="V17" s="658"/>
      <c r="W17" s="463"/>
      <c r="X17" s="463"/>
    </row>
    <row r="18" spans="1:24" ht="15.5" x14ac:dyDescent="0.35">
      <c r="A18" s="636" t="s">
        <v>417</v>
      </c>
      <c r="B18" s="633"/>
      <c r="C18" s="633" t="s">
        <v>419</v>
      </c>
      <c r="D18" s="637"/>
      <c r="E18" s="638">
        <v>22183</v>
      </c>
      <c r="F18" s="463"/>
      <c r="G18" s="639">
        <v>1805</v>
      </c>
      <c r="H18" s="463"/>
      <c r="I18" s="639">
        <v>5346</v>
      </c>
      <c r="J18" s="463"/>
      <c r="K18" s="639">
        <v>29334</v>
      </c>
      <c r="L18" s="463"/>
      <c r="M18" s="640">
        <v>22183</v>
      </c>
      <c r="N18" s="463"/>
      <c r="O18" s="463"/>
      <c r="P18" s="463"/>
      <c r="Q18" s="639">
        <v>1805</v>
      </c>
      <c r="R18" s="463"/>
      <c r="S18" s="639">
        <v>23988</v>
      </c>
      <c r="T18" s="635"/>
      <c r="U18" s="657"/>
      <c r="V18" s="658"/>
      <c r="W18" s="463"/>
      <c r="X18" s="463"/>
    </row>
    <row r="19" spans="1:24" ht="15.5" x14ac:dyDescent="0.35">
      <c r="A19" s="636" t="s">
        <v>417</v>
      </c>
      <c r="B19" s="633" t="s">
        <v>420</v>
      </c>
      <c r="C19" s="633" t="s">
        <v>421</v>
      </c>
      <c r="D19" s="637"/>
      <c r="E19" s="638">
        <v>22366</v>
      </c>
      <c r="F19" s="463"/>
      <c r="G19" s="639">
        <v>1831</v>
      </c>
      <c r="H19" s="463"/>
      <c r="I19" s="639">
        <v>5390</v>
      </c>
      <c r="J19" s="463"/>
      <c r="K19" s="641">
        <v>29587</v>
      </c>
      <c r="L19" s="463"/>
      <c r="M19" s="640">
        <v>22366</v>
      </c>
      <c r="N19" s="463"/>
      <c r="O19" s="463"/>
      <c r="P19" s="463"/>
      <c r="Q19" s="639">
        <v>1831</v>
      </c>
      <c r="R19" s="463"/>
      <c r="S19" s="639">
        <v>24197</v>
      </c>
      <c r="T19" s="635"/>
      <c r="U19" s="657"/>
      <c r="V19" s="658"/>
      <c r="W19" s="463"/>
      <c r="X19" s="463"/>
    </row>
    <row r="20" spans="1:24" ht="15.5" x14ac:dyDescent="0.35">
      <c r="A20" s="623"/>
      <c r="B20" s="633" t="s">
        <v>420</v>
      </c>
      <c r="C20" s="633" t="s">
        <v>422</v>
      </c>
      <c r="D20" s="463"/>
      <c r="E20" s="639">
        <v>22509</v>
      </c>
      <c r="F20" s="463"/>
      <c r="G20" s="639">
        <v>1850</v>
      </c>
      <c r="H20" s="463"/>
      <c r="I20" s="639">
        <v>5425</v>
      </c>
      <c r="J20" s="463"/>
      <c r="K20" s="639">
        <v>29784</v>
      </c>
      <c r="L20" s="463"/>
      <c r="M20" s="640">
        <v>22509</v>
      </c>
      <c r="N20" s="463"/>
      <c r="O20" s="463"/>
      <c r="P20" s="463"/>
      <c r="Q20" s="639">
        <v>1850</v>
      </c>
      <c r="R20" s="463"/>
      <c r="S20" s="639">
        <v>24359</v>
      </c>
      <c r="T20" s="635"/>
      <c r="U20" s="657"/>
      <c r="V20" s="658"/>
      <c r="W20" s="463"/>
      <c r="X20" s="463"/>
    </row>
    <row r="21" spans="1:24" ht="15.5" x14ac:dyDescent="0.35">
      <c r="A21" s="623"/>
      <c r="B21" s="633" t="s">
        <v>420</v>
      </c>
      <c r="C21" s="633" t="s">
        <v>423</v>
      </c>
      <c r="D21" s="463"/>
      <c r="E21" s="639">
        <v>22603</v>
      </c>
      <c r="F21" s="463"/>
      <c r="G21" s="639">
        <v>1863</v>
      </c>
      <c r="H21" s="463"/>
      <c r="I21" s="639">
        <v>5447</v>
      </c>
      <c r="J21" s="463"/>
      <c r="K21" s="639">
        <v>29913</v>
      </c>
      <c r="L21" s="463"/>
      <c r="M21" s="640">
        <v>22603</v>
      </c>
      <c r="N21" s="463"/>
      <c r="O21" s="463"/>
      <c r="P21" s="463"/>
      <c r="Q21" s="639">
        <v>1863</v>
      </c>
      <c r="R21" s="463"/>
      <c r="S21" s="639">
        <v>24466</v>
      </c>
      <c r="T21" s="635"/>
      <c r="U21" s="657"/>
      <c r="V21" s="658"/>
      <c r="W21" s="463"/>
      <c r="X21" s="463"/>
    </row>
    <row r="22" spans="1:24" ht="15.5" x14ac:dyDescent="0.35">
      <c r="A22" s="623" t="s">
        <v>424</v>
      </c>
      <c r="B22" s="633" t="s">
        <v>420</v>
      </c>
      <c r="C22" s="633" t="s">
        <v>425</v>
      </c>
      <c r="D22" s="637"/>
      <c r="E22" s="638">
        <v>22737</v>
      </c>
      <c r="F22" s="463"/>
      <c r="G22" s="639">
        <v>1882</v>
      </c>
      <c r="H22" s="463"/>
      <c r="I22" s="639">
        <v>5480</v>
      </c>
      <c r="J22" s="463"/>
      <c r="K22" s="639">
        <v>30099</v>
      </c>
      <c r="L22" s="463"/>
      <c r="M22" s="640">
        <v>22737</v>
      </c>
      <c r="N22" s="463"/>
      <c r="O22" s="463"/>
      <c r="P22" s="463"/>
      <c r="Q22" s="639">
        <v>1882</v>
      </c>
      <c r="R22" s="463"/>
      <c r="S22" s="639">
        <v>24619</v>
      </c>
      <c r="T22" s="635"/>
      <c r="U22" s="657"/>
      <c r="V22" s="658"/>
      <c r="W22" s="463"/>
      <c r="X22" s="463"/>
    </row>
    <row r="23" spans="1:24" ht="15.5" x14ac:dyDescent="0.35">
      <c r="A23" s="623" t="s">
        <v>424</v>
      </c>
      <c r="B23" s="633"/>
      <c r="C23" s="633" t="s">
        <v>426</v>
      </c>
      <c r="D23" s="463"/>
      <c r="E23" s="639">
        <v>23107</v>
      </c>
      <c r="F23" s="463"/>
      <c r="G23" s="639">
        <v>1933</v>
      </c>
      <c r="H23" s="463"/>
      <c r="I23" s="639">
        <v>5569</v>
      </c>
      <c r="J23" s="463"/>
      <c r="K23" s="639">
        <v>30609</v>
      </c>
      <c r="L23" s="463"/>
      <c r="M23" s="640">
        <v>23107</v>
      </c>
      <c r="N23" s="463"/>
      <c r="O23" s="463"/>
      <c r="P23" s="463"/>
      <c r="Q23" s="639">
        <v>1933</v>
      </c>
      <c r="R23" s="463"/>
      <c r="S23" s="639">
        <v>25040</v>
      </c>
      <c r="T23" s="635"/>
      <c r="U23" s="657"/>
      <c r="V23" s="658"/>
      <c r="W23" s="463"/>
      <c r="X23" s="463"/>
    </row>
    <row r="24" spans="1:24" ht="15.5" x14ac:dyDescent="0.35">
      <c r="A24" s="623" t="s">
        <v>424</v>
      </c>
      <c r="B24" s="633"/>
      <c r="C24" s="633" t="s">
        <v>427</v>
      </c>
      <c r="D24" s="463"/>
      <c r="E24" s="639">
        <v>23521</v>
      </c>
      <c r="F24" s="463"/>
      <c r="G24" s="639">
        <v>1990</v>
      </c>
      <c r="H24" s="463"/>
      <c r="I24" s="639">
        <v>5669</v>
      </c>
      <c r="J24" s="463"/>
      <c r="K24" s="639">
        <v>31180</v>
      </c>
      <c r="L24" s="463"/>
      <c r="M24" s="640">
        <v>23521</v>
      </c>
      <c r="N24" s="463"/>
      <c r="O24" s="463"/>
      <c r="P24" s="463"/>
      <c r="Q24" s="639">
        <v>1990</v>
      </c>
      <c r="R24" s="463"/>
      <c r="S24" s="639">
        <v>25511</v>
      </c>
      <c r="T24" s="635"/>
      <c r="U24" s="657"/>
      <c r="V24" s="658"/>
      <c r="W24" s="463"/>
      <c r="X24" s="463"/>
    </row>
    <row r="25" spans="1:24" ht="15.5" x14ac:dyDescent="0.35">
      <c r="A25" s="623" t="s">
        <v>424</v>
      </c>
      <c r="B25" s="633" t="s">
        <v>428</v>
      </c>
      <c r="C25" s="633" t="s">
        <v>429</v>
      </c>
      <c r="D25" s="637"/>
      <c r="E25" s="638">
        <v>23893</v>
      </c>
      <c r="F25" s="463"/>
      <c r="G25" s="639">
        <v>2041</v>
      </c>
      <c r="H25" s="463"/>
      <c r="I25" s="639">
        <v>5758</v>
      </c>
      <c r="J25" s="463"/>
      <c r="K25" s="639">
        <v>31692</v>
      </c>
      <c r="L25" s="463"/>
      <c r="M25" s="640">
        <v>23893</v>
      </c>
      <c r="N25" s="463"/>
      <c r="O25" s="463"/>
      <c r="P25" s="463"/>
      <c r="Q25" s="639">
        <v>2041</v>
      </c>
      <c r="R25" s="463"/>
      <c r="S25" s="639">
        <v>25934</v>
      </c>
      <c r="T25" s="635"/>
      <c r="U25" s="657"/>
      <c r="V25" s="658"/>
      <c r="W25" s="463"/>
      <c r="X25" s="463"/>
    </row>
    <row r="26" spans="1:24" ht="15.5" x14ac:dyDescent="0.35">
      <c r="A26" s="623"/>
      <c r="B26" s="633" t="s">
        <v>428</v>
      </c>
      <c r="C26" s="633" t="s">
        <v>430</v>
      </c>
      <c r="D26" s="463"/>
      <c r="E26" s="639">
        <v>23931</v>
      </c>
      <c r="F26" s="463"/>
      <c r="G26" s="639">
        <v>2047</v>
      </c>
      <c r="H26" s="463"/>
      <c r="I26" s="639">
        <v>5767</v>
      </c>
      <c r="J26" s="463"/>
      <c r="K26" s="639">
        <v>31745</v>
      </c>
      <c r="L26" s="463"/>
      <c r="M26" s="640">
        <v>23931</v>
      </c>
      <c r="N26" s="463"/>
      <c r="O26" s="463"/>
      <c r="P26" s="463"/>
      <c r="Q26" s="639">
        <v>2047</v>
      </c>
      <c r="R26" s="463"/>
      <c r="S26" s="639">
        <v>25978</v>
      </c>
      <c r="T26" s="635"/>
      <c r="U26" s="657"/>
      <c r="V26" s="658"/>
      <c r="W26" s="463"/>
      <c r="X26" s="463"/>
    </row>
    <row r="27" spans="1:24" ht="15.5" x14ac:dyDescent="0.35">
      <c r="A27" s="623"/>
      <c r="B27" s="633" t="s">
        <v>428</v>
      </c>
      <c r="C27" s="633" t="s">
        <v>431</v>
      </c>
      <c r="D27" s="463"/>
      <c r="E27" s="639">
        <v>24619</v>
      </c>
      <c r="F27" s="463"/>
      <c r="G27" s="639">
        <v>2142</v>
      </c>
      <c r="H27" s="463"/>
      <c r="I27" s="639">
        <v>5933</v>
      </c>
      <c r="J27" s="463"/>
      <c r="K27" s="639">
        <v>32694</v>
      </c>
      <c r="L27" s="463"/>
      <c r="M27" s="640">
        <v>24619</v>
      </c>
      <c r="N27" s="463"/>
      <c r="O27" s="463"/>
      <c r="P27" s="463"/>
      <c r="Q27" s="639">
        <v>2142</v>
      </c>
      <c r="R27" s="463"/>
      <c r="S27" s="639">
        <v>26761</v>
      </c>
      <c r="T27" s="635"/>
      <c r="U27" s="657"/>
      <c r="V27" s="658"/>
      <c r="W27" s="463"/>
      <c r="X27" s="463"/>
    </row>
    <row r="28" spans="1:24" ht="15.5" x14ac:dyDescent="0.35">
      <c r="A28" s="623" t="s">
        <v>432</v>
      </c>
      <c r="B28" s="633" t="s">
        <v>428</v>
      </c>
      <c r="C28" s="633" t="s">
        <v>433</v>
      </c>
      <c r="D28" s="637"/>
      <c r="E28" s="638">
        <v>25119</v>
      </c>
      <c r="F28" s="463"/>
      <c r="G28" s="639">
        <v>2211</v>
      </c>
      <c r="H28" s="463"/>
      <c r="I28" s="639">
        <v>6054</v>
      </c>
      <c r="J28" s="463"/>
      <c r="K28" s="639">
        <v>33384</v>
      </c>
      <c r="L28" s="463"/>
      <c r="M28" s="640">
        <v>25119</v>
      </c>
      <c r="N28" s="463"/>
      <c r="O28" s="463"/>
      <c r="P28" s="463"/>
      <c r="Q28" s="639">
        <v>2211</v>
      </c>
      <c r="R28" s="463"/>
      <c r="S28" s="639">
        <v>27330</v>
      </c>
      <c r="T28" s="635"/>
      <c r="U28" s="657"/>
      <c r="V28" s="658"/>
      <c r="W28" s="463"/>
      <c r="X28" s="463"/>
    </row>
    <row r="29" spans="1:24" ht="15.5" x14ac:dyDescent="0.35">
      <c r="A29" s="623" t="s">
        <v>432</v>
      </c>
      <c r="B29" s="633"/>
      <c r="C29" s="633" t="s">
        <v>434</v>
      </c>
      <c r="D29" s="463"/>
      <c r="E29" s="639">
        <v>25961</v>
      </c>
      <c r="F29" s="463"/>
      <c r="G29" s="639">
        <v>2327</v>
      </c>
      <c r="H29" s="463"/>
      <c r="I29" s="639">
        <v>6257</v>
      </c>
      <c r="J29" s="463"/>
      <c r="K29" s="639">
        <v>34545</v>
      </c>
      <c r="L29" s="463"/>
      <c r="M29" s="640">
        <v>25961</v>
      </c>
      <c r="N29" s="463"/>
      <c r="O29" s="463"/>
      <c r="P29" s="463"/>
      <c r="Q29" s="639">
        <v>2327</v>
      </c>
      <c r="R29" s="463"/>
      <c r="S29" s="639">
        <v>28288</v>
      </c>
      <c r="T29" s="635"/>
      <c r="U29" s="657"/>
      <c r="V29" s="658"/>
      <c r="W29" s="463"/>
      <c r="X29" s="463"/>
    </row>
    <row r="30" spans="1:24" ht="15.5" x14ac:dyDescent="0.35">
      <c r="A30" s="623" t="s">
        <v>432</v>
      </c>
      <c r="B30" s="633"/>
      <c r="C30" s="633" t="s">
        <v>435</v>
      </c>
      <c r="D30" s="463"/>
      <c r="E30" s="639">
        <v>26884</v>
      </c>
      <c r="F30" s="463"/>
      <c r="G30" s="639">
        <v>2454</v>
      </c>
      <c r="H30" s="463"/>
      <c r="I30" s="639">
        <v>6479</v>
      </c>
      <c r="J30" s="463"/>
      <c r="K30" s="639">
        <v>35817</v>
      </c>
      <c r="L30" s="463"/>
      <c r="M30" s="640">
        <v>26884</v>
      </c>
      <c r="N30" s="463"/>
      <c r="O30" s="463"/>
      <c r="P30" s="463"/>
      <c r="Q30" s="639">
        <v>2454</v>
      </c>
      <c r="R30" s="463"/>
      <c r="S30" s="639">
        <v>29338</v>
      </c>
      <c r="T30" s="635"/>
      <c r="U30" s="657"/>
      <c r="V30" s="658"/>
      <c r="W30" s="463"/>
      <c r="X30" s="463"/>
    </row>
    <row r="31" spans="1:24" ht="15.5" x14ac:dyDescent="0.35">
      <c r="A31" s="623" t="s">
        <v>432</v>
      </c>
      <c r="B31" s="633" t="s">
        <v>436</v>
      </c>
      <c r="C31" s="633" t="s">
        <v>437</v>
      </c>
      <c r="D31" s="637"/>
      <c r="E31" s="638">
        <v>27803</v>
      </c>
      <c r="F31" s="463"/>
      <c r="G31" s="639">
        <v>2581</v>
      </c>
      <c r="H31" s="463"/>
      <c r="I31" s="639">
        <v>6701</v>
      </c>
      <c r="J31" s="463"/>
      <c r="K31" s="639">
        <v>37085</v>
      </c>
      <c r="L31" s="463"/>
      <c r="M31" s="640">
        <v>27803</v>
      </c>
      <c r="N31" s="463"/>
      <c r="O31" s="463"/>
      <c r="P31" s="463"/>
      <c r="Q31" s="639">
        <v>2581</v>
      </c>
      <c r="R31" s="463"/>
      <c r="S31" s="639">
        <v>30384</v>
      </c>
      <c r="T31" s="635"/>
      <c r="U31" s="657"/>
      <c r="V31" s="658"/>
      <c r="W31" s="463"/>
      <c r="X31" s="463"/>
    </row>
    <row r="32" spans="1:24" ht="15.5" x14ac:dyDescent="0.35">
      <c r="A32" s="623"/>
      <c r="B32" s="633" t="s">
        <v>436</v>
      </c>
      <c r="C32" s="633" t="s">
        <v>438</v>
      </c>
      <c r="D32" s="463"/>
      <c r="E32" s="639">
        <v>28609</v>
      </c>
      <c r="F32" s="463"/>
      <c r="G32" s="639">
        <v>2692</v>
      </c>
      <c r="H32" s="463"/>
      <c r="I32" s="639">
        <v>6895</v>
      </c>
      <c r="J32" s="463"/>
      <c r="K32" s="639">
        <v>38196</v>
      </c>
      <c r="L32" s="463"/>
      <c r="M32" s="640">
        <v>28609</v>
      </c>
      <c r="N32" s="463"/>
      <c r="O32" s="463"/>
      <c r="P32" s="463"/>
      <c r="Q32" s="639">
        <v>2692</v>
      </c>
      <c r="R32" s="463"/>
      <c r="S32" s="639">
        <v>31301</v>
      </c>
      <c r="T32" s="635"/>
      <c r="U32" s="657"/>
      <c r="V32" s="658"/>
      <c r="W32" s="463"/>
      <c r="X32" s="463"/>
    </row>
    <row r="33" spans="1:24" ht="15.5" x14ac:dyDescent="0.35">
      <c r="A33" s="623"/>
      <c r="B33" s="633" t="s">
        <v>436</v>
      </c>
      <c r="C33" s="633" t="s">
        <v>439</v>
      </c>
      <c r="D33" s="463"/>
      <c r="E33" s="639">
        <v>29413</v>
      </c>
      <c r="F33" s="463"/>
      <c r="G33" s="639">
        <v>2803</v>
      </c>
      <c r="H33" s="463"/>
      <c r="I33" s="639">
        <v>7089</v>
      </c>
      <c r="J33" s="463"/>
      <c r="K33" s="639">
        <v>39305</v>
      </c>
      <c r="L33" s="463"/>
      <c r="M33" s="640">
        <v>29413</v>
      </c>
      <c r="N33" s="463"/>
      <c r="O33" s="463"/>
      <c r="P33" s="463"/>
      <c r="Q33" s="639">
        <v>2803</v>
      </c>
      <c r="R33" s="463"/>
      <c r="S33" s="639">
        <v>32216</v>
      </c>
      <c r="T33" s="635"/>
      <c r="U33" s="657"/>
      <c r="V33" s="658"/>
      <c r="W33" s="463"/>
      <c r="X33" s="463"/>
    </row>
    <row r="34" spans="1:24" ht="15.5" x14ac:dyDescent="0.35">
      <c r="A34" s="623" t="s">
        <v>440</v>
      </c>
      <c r="B34" s="633" t="s">
        <v>436</v>
      </c>
      <c r="C34" s="633" t="s">
        <v>441</v>
      </c>
      <c r="D34" s="637"/>
      <c r="E34" s="638">
        <v>30296</v>
      </c>
      <c r="F34" s="463"/>
      <c r="G34" s="639">
        <v>2925</v>
      </c>
      <c r="H34" s="463"/>
      <c r="I34" s="639">
        <v>7301</v>
      </c>
      <c r="J34" s="463"/>
      <c r="K34" s="639">
        <v>40522</v>
      </c>
      <c r="L34" s="463"/>
      <c r="M34" s="640">
        <v>30296</v>
      </c>
      <c r="N34" s="463"/>
      <c r="O34" s="463"/>
      <c r="P34" s="463"/>
      <c r="Q34" s="639">
        <v>2925</v>
      </c>
      <c r="R34" s="463"/>
      <c r="S34" s="639">
        <v>33221</v>
      </c>
      <c r="T34" s="635"/>
      <c r="U34" s="657"/>
      <c r="V34" s="658"/>
      <c r="W34" s="463"/>
      <c r="X34" s="463"/>
    </row>
    <row r="35" spans="1:24" ht="15.5" x14ac:dyDescent="0.35">
      <c r="A35" s="623" t="s">
        <v>440</v>
      </c>
      <c r="B35" s="633"/>
      <c r="C35" s="633" t="s">
        <v>442</v>
      </c>
      <c r="D35" s="463"/>
      <c r="E35" s="639">
        <v>31104</v>
      </c>
      <c r="F35" s="463"/>
      <c r="G35" s="639">
        <v>3037</v>
      </c>
      <c r="H35" s="463"/>
      <c r="I35" s="639">
        <v>7496</v>
      </c>
      <c r="J35" s="463"/>
      <c r="K35" s="639">
        <v>41637</v>
      </c>
      <c r="L35" s="463"/>
      <c r="M35" s="640">
        <v>31104</v>
      </c>
      <c r="N35" s="463"/>
      <c r="O35" s="463"/>
      <c r="P35" s="463"/>
      <c r="Q35" s="639">
        <v>3037</v>
      </c>
      <c r="R35" s="463"/>
      <c r="S35" s="639">
        <v>34141</v>
      </c>
      <c r="T35" s="635"/>
      <c r="U35" s="657"/>
      <c r="V35" s="658"/>
      <c r="W35" s="463"/>
      <c r="X35" s="463"/>
    </row>
    <row r="36" spans="1:24" ht="15.5" x14ac:dyDescent="0.35">
      <c r="A36" s="623" t="s">
        <v>440</v>
      </c>
      <c r="B36" s="633"/>
      <c r="C36" s="633" t="s">
        <v>443</v>
      </c>
      <c r="D36" s="463"/>
      <c r="E36" s="639">
        <v>32064</v>
      </c>
      <c r="F36" s="463"/>
      <c r="G36" s="639">
        <v>3169</v>
      </c>
      <c r="H36" s="463"/>
      <c r="I36" s="639">
        <v>7727</v>
      </c>
      <c r="J36" s="463"/>
      <c r="K36" s="639">
        <v>42960</v>
      </c>
      <c r="L36" s="463"/>
      <c r="M36" s="640">
        <v>32064</v>
      </c>
      <c r="N36" s="463"/>
      <c r="O36" s="463"/>
      <c r="P36" s="463"/>
      <c r="Q36" s="639">
        <v>3169</v>
      </c>
      <c r="R36" s="463"/>
      <c r="S36" s="639">
        <v>35233</v>
      </c>
      <c r="T36" s="635"/>
      <c r="U36" s="657"/>
      <c r="V36" s="658"/>
      <c r="W36" s="463"/>
      <c r="X36" s="463"/>
    </row>
    <row r="37" spans="1:24" ht="15.5" x14ac:dyDescent="0.35">
      <c r="A37" s="623" t="s">
        <v>440</v>
      </c>
      <c r="B37" s="633" t="s">
        <v>444</v>
      </c>
      <c r="C37" s="633" t="s">
        <v>445</v>
      </c>
      <c r="D37" s="637"/>
      <c r="E37" s="638">
        <v>33024</v>
      </c>
      <c r="F37" s="463"/>
      <c r="G37" s="639">
        <v>3302</v>
      </c>
      <c r="H37" s="463"/>
      <c r="I37" s="639">
        <v>7959</v>
      </c>
      <c r="J37" s="463"/>
      <c r="K37" s="639">
        <v>44285</v>
      </c>
      <c r="L37" s="463"/>
      <c r="M37" s="640">
        <v>33024</v>
      </c>
      <c r="N37" s="463"/>
      <c r="O37" s="463"/>
      <c r="P37" s="463"/>
      <c r="Q37" s="639">
        <v>3302</v>
      </c>
      <c r="R37" s="463"/>
      <c r="S37" s="639">
        <v>36326</v>
      </c>
      <c r="T37" s="635"/>
      <c r="U37" s="657"/>
      <c r="V37" s="658"/>
      <c r="W37" s="463"/>
      <c r="X37" s="463"/>
    </row>
    <row r="38" spans="1:24" ht="15.5" x14ac:dyDescent="0.35">
      <c r="A38" s="623"/>
      <c r="B38" s="633" t="s">
        <v>444</v>
      </c>
      <c r="C38" s="633" t="s">
        <v>446</v>
      </c>
      <c r="D38" s="463"/>
      <c r="E38" s="639">
        <v>34294</v>
      </c>
      <c r="F38" s="463"/>
      <c r="G38" s="639">
        <v>3477</v>
      </c>
      <c r="H38" s="463"/>
      <c r="I38" s="639">
        <v>8265</v>
      </c>
      <c r="J38" s="463"/>
      <c r="K38" s="639">
        <v>46036</v>
      </c>
      <c r="L38" s="463"/>
      <c r="M38" s="640">
        <v>34294</v>
      </c>
      <c r="N38" s="463"/>
      <c r="O38" s="463"/>
      <c r="P38" s="463"/>
      <c r="Q38" s="639">
        <v>3477</v>
      </c>
      <c r="R38" s="463"/>
      <c r="S38" s="639">
        <v>37771</v>
      </c>
      <c r="T38" s="635"/>
      <c r="U38" s="657"/>
      <c r="V38" s="658"/>
      <c r="W38" s="463"/>
      <c r="X38" s="463"/>
    </row>
    <row r="39" spans="1:24" ht="15.5" x14ac:dyDescent="0.35">
      <c r="A39" s="623"/>
      <c r="B39" s="633" t="s">
        <v>444</v>
      </c>
      <c r="C39" s="633" t="s">
        <v>447</v>
      </c>
      <c r="D39" s="463"/>
      <c r="E39" s="639">
        <v>35446</v>
      </c>
      <c r="F39" s="463"/>
      <c r="G39" s="639">
        <v>3636</v>
      </c>
      <c r="H39" s="463"/>
      <c r="I39" s="639">
        <v>8542</v>
      </c>
      <c r="J39" s="463"/>
      <c r="K39" s="639">
        <v>47624</v>
      </c>
      <c r="L39" s="463"/>
      <c r="M39" s="640">
        <v>35446</v>
      </c>
      <c r="N39" s="463"/>
      <c r="O39" s="463"/>
      <c r="P39" s="463"/>
      <c r="Q39" s="639">
        <v>3636</v>
      </c>
      <c r="R39" s="463"/>
      <c r="S39" s="639">
        <v>39082</v>
      </c>
      <c r="T39" s="635"/>
      <c r="U39" s="657"/>
      <c r="V39" s="658"/>
      <c r="W39" s="463"/>
      <c r="X39" s="463"/>
    </row>
    <row r="40" spans="1:24" ht="15.5" x14ac:dyDescent="0.35">
      <c r="A40" s="623" t="s">
        <v>448</v>
      </c>
      <c r="B40" s="633" t="s">
        <v>444</v>
      </c>
      <c r="C40" s="633" t="s">
        <v>449</v>
      </c>
      <c r="D40" s="637"/>
      <c r="E40" s="638">
        <v>36648</v>
      </c>
      <c r="F40" s="463"/>
      <c r="G40" s="639">
        <v>3802</v>
      </c>
      <c r="H40" s="463"/>
      <c r="I40" s="639">
        <v>8832</v>
      </c>
      <c r="J40" s="463"/>
      <c r="K40" s="639">
        <v>49282</v>
      </c>
      <c r="L40" s="463"/>
      <c r="M40" s="640">
        <v>36648</v>
      </c>
      <c r="N40" s="463"/>
      <c r="O40" s="463"/>
      <c r="P40" s="463"/>
      <c r="Q40" s="639">
        <v>3802</v>
      </c>
      <c r="R40" s="463"/>
      <c r="S40" s="639">
        <v>40450</v>
      </c>
      <c r="T40" s="635"/>
      <c r="U40" s="657"/>
      <c r="V40" s="658"/>
      <c r="W40" s="463"/>
      <c r="X40" s="463"/>
    </row>
    <row r="41" spans="1:24" ht="15.5" x14ac:dyDescent="0.35">
      <c r="A41" s="623" t="s">
        <v>448</v>
      </c>
      <c r="B41" s="633"/>
      <c r="C41" s="633" t="s">
        <v>450</v>
      </c>
      <c r="D41" s="463"/>
      <c r="E41" s="639">
        <v>37847</v>
      </c>
      <c r="F41" s="463"/>
      <c r="G41" s="639">
        <v>3967</v>
      </c>
      <c r="H41" s="463"/>
      <c r="I41" s="639">
        <v>9121</v>
      </c>
      <c r="J41" s="463"/>
      <c r="K41" s="639">
        <v>50935</v>
      </c>
      <c r="L41" s="463"/>
      <c r="M41" s="640">
        <v>37847</v>
      </c>
      <c r="N41" s="463"/>
      <c r="O41" s="463"/>
      <c r="P41" s="463"/>
      <c r="Q41" s="639">
        <v>3967</v>
      </c>
      <c r="R41" s="463"/>
      <c r="S41" s="639">
        <v>41814</v>
      </c>
      <c r="T41" s="635"/>
      <c r="U41" s="657"/>
      <c r="V41" s="658"/>
      <c r="W41" s="463"/>
      <c r="X41" s="463"/>
    </row>
    <row r="42" spans="1:24" ht="15.5" x14ac:dyDescent="0.35">
      <c r="A42" s="623" t="s">
        <v>448</v>
      </c>
      <c r="B42" s="633"/>
      <c r="C42" s="633" t="s">
        <v>451</v>
      </c>
      <c r="D42" s="463"/>
      <c r="E42" s="639">
        <v>39031</v>
      </c>
      <c r="F42" s="463"/>
      <c r="G42" s="639">
        <v>4130</v>
      </c>
      <c r="H42" s="463"/>
      <c r="I42" s="639">
        <v>9406</v>
      </c>
      <c r="J42" s="463"/>
      <c r="K42" s="639">
        <v>52567</v>
      </c>
      <c r="L42" s="463"/>
      <c r="M42" s="640">
        <v>39031</v>
      </c>
      <c r="N42" s="463"/>
      <c r="O42" s="463"/>
      <c r="P42" s="463"/>
      <c r="Q42" s="639">
        <v>4130</v>
      </c>
      <c r="R42" s="463"/>
      <c r="S42" s="639">
        <v>43161</v>
      </c>
      <c r="T42" s="635"/>
      <c r="U42" s="657"/>
      <c r="V42" s="658"/>
      <c r="W42" s="463"/>
      <c r="X42" s="463"/>
    </row>
    <row r="43" spans="1:24" ht="15.5" x14ac:dyDescent="0.35">
      <c r="A43" s="623" t="s">
        <v>448</v>
      </c>
      <c r="B43" s="633" t="s">
        <v>452</v>
      </c>
      <c r="C43" s="633" t="s">
        <v>453</v>
      </c>
      <c r="D43" s="637"/>
      <c r="E43" s="638">
        <v>40221</v>
      </c>
      <c r="F43" s="463"/>
      <c r="G43" s="639">
        <v>4295</v>
      </c>
      <c r="H43" s="463"/>
      <c r="I43" s="639">
        <v>9693</v>
      </c>
      <c r="J43" s="463"/>
      <c r="K43" s="639">
        <v>54209</v>
      </c>
      <c r="L43" s="463"/>
      <c r="M43" s="640">
        <v>40221</v>
      </c>
      <c r="N43" s="463"/>
      <c r="O43" s="463"/>
      <c r="P43" s="463"/>
      <c r="Q43" s="639">
        <v>4295</v>
      </c>
      <c r="R43" s="463"/>
      <c r="S43" s="639">
        <v>44516</v>
      </c>
      <c r="T43" s="635"/>
      <c r="U43" s="657"/>
      <c r="V43" s="658"/>
      <c r="W43" s="463"/>
      <c r="X43" s="463"/>
    </row>
    <row r="44" spans="1:24" ht="15.5" x14ac:dyDescent="0.35">
      <c r="A44" s="623"/>
      <c r="B44" s="633" t="s">
        <v>452</v>
      </c>
      <c r="C44" s="633" t="s">
        <v>454</v>
      </c>
      <c r="D44" s="463"/>
      <c r="E44" s="639">
        <v>41623</v>
      </c>
      <c r="F44" s="463"/>
      <c r="G44" s="639">
        <v>4488</v>
      </c>
      <c r="H44" s="463"/>
      <c r="I44" s="639">
        <v>10031</v>
      </c>
      <c r="J44" s="463"/>
      <c r="K44" s="639">
        <v>56142</v>
      </c>
      <c r="L44" s="463"/>
      <c r="M44" s="640">
        <v>41623</v>
      </c>
      <c r="N44" s="463"/>
      <c r="O44" s="463"/>
      <c r="P44" s="463"/>
      <c r="Q44" s="639">
        <v>4488</v>
      </c>
      <c r="R44" s="463"/>
      <c r="S44" s="639">
        <v>46111</v>
      </c>
      <c r="T44" s="635"/>
      <c r="U44" s="657"/>
      <c r="V44" s="658"/>
      <c r="W44" s="463"/>
      <c r="X44" s="463"/>
    </row>
    <row r="45" spans="1:24" ht="15.5" x14ac:dyDescent="0.35">
      <c r="A45" s="623"/>
      <c r="B45" s="633" t="s">
        <v>452</v>
      </c>
      <c r="C45" s="633" t="s">
        <v>455</v>
      </c>
      <c r="D45" s="463"/>
      <c r="E45" s="639">
        <v>43026</v>
      </c>
      <c r="F45" s="463"/>
      <c r="G45" s="639">
        <v>4682</v>
      </c>
      <c r="H45" s="463"/>
      <c r="I45" s="639">
        <v>10369</v>
      </c>
      <c r="J45" s="463"/>
      <c r="K45" s="639">
        <v>58077</v>
      </c>
      <c r="L45" s="463"/>
      <c r="M45" s="640">
        <v>43026</v>
      </c>
      <c r="N45" s="463"/>
      <c r="O45" s="463"/>
      <c r="P45" s="463"/>
      <c r="Q45" s="639">
        <v>4682</v>
      </c>
      <c r="R45" s="463"/>
      <c r="S45" s="639">
        <v>47708</v>
      </c>
      <c r="T45" s="635"/>
      <c r="U45" s="657"/>
      <c r="V45" s="658"/>
      <c r="W45" s="463"/>
      <c r="X45" s="463"/>
    </row>
    <row r="46" spans="1:24" ht="15.5" x14ac:dyDescent="0.35">
      <c r="A46" s="623" t="s">
        <v>456</v>
      </c>
      <c r="B46" s="633" t="s">
        <v>452</v>
      </c>
      <c r="C46" s="633" t="s">
        <v>457</v>
      </c>
      <c r="D46" s="637"/>
      <c r="E46" s="638">
        <v>44428</v>
      </c>
      <c r="F46" s="463"/>
      <c r="G46" s="639">
        <v>4875</v>
      </c>
      <c r="H46" s="463"/>
      <c r="I46" s="639">
        <v>10707</v>
      </c>
      <c r="J46" s="463"/>
      <c r="K46" s="639">
        <v>60010</v>
      </c>
      <c r="L46" s="463"/>
      <c r="M46" s="640">
        <v>44428</v>
      </c>
      <c r="N46" s="463"/>
      <c r="O46" s="463"/>
      <c r="P46" s="463"/>
      <c r="Q46" s="639">
        <v>4875</v>
      </c>
      <c r="R46" s="463"/>
      <c r="S46" s="639">
        <v>49303</v>
      </c>
      <c r="T46" s="635"/>
      <c r="U46" s="657"/>
      <c r="V46" s="658"/>
      <c r="W46" s="463"/>
      <c r="X46" s="463"/>
    </row>
    <row r="47" spans="1:24" ht="15.5" x14ac:dyDescent="0.35">
      <c r="A47" s="623" t="s">
        <v>456</v>
      </c>
      <c r="B47" s="633"/>
      <c r="C47" s="633" t="s">
        <v>458</v>
      </c>
      <c r="D47" s="463"/>
      <c r="E47" s="639">
        <v>46118</v>
      </c>
      <c r="F47" s="463"/>
      <c r="G47" s="639">
        <v>5108</v>
      </c>
      <c r="H47" s="463"/>
      <c r="I47" s="639">
        <v>11114</v>
      </c>
      <c r="J47" s="463"/>
      <c r="K47" s="639">
        <v>62340</v>
      </c>
      <c r="L47" s="463"/>
      <c r="M47" s="640">
        <v>46118</v>
      </c>
      <c r="N47" s="463"/>
      <c r="O47" s="463"/>
      <c r="P47" s="463"/>
      <c r="Q47" s="639">
        <v>5108</v>
      </c>
      <c r="R47" s="463"/>
      <c r="S47" s="639">
        <v>51226</v>
      </c>
      <c r="T47" s="635"/>
      <c r="U47" s="657"/>
      <c r="V47" s="658"/>
      <c r="W47" s="463"/>
      <c r="X47" s="463"/>
    </row>
    <row r="48" spans="1:24" ht="15.5" x14ac:dyDescent="0.35">
      <c r="A48" s="623" t="s">
        <v>456</v>
      </c>
      <c r="B48" s="633"/>
      <c r="C48" s="633" t="s">
        <v>459</v>
      </c>
      <c r="D48" s="463"/>
      <c r="E48" s="639">
        <v>47807</v>
      </c>
      <c r="F48" s="463"/>
      <c r="G48" s="639">
        <v>5342</v>
      </c>
      <c r="H48" s="463"/>
      <c r="I48" s="639">
        <v>11521</v>
      </c>
      <c r="J48" s="463"/>
      <c r="K48" s="639">
        <v>64670</v>
      </c>
      <c r="L48" s="463"/>
      <c r="M48" s="640">
        <v>47807</v>
      </c>
      <c r="N48" s="463"/>
      <c r="O48" s="463"/>
      <c r="P48" s="463"/>
      <c r="Q48" s="639">
        <v>5342</v>
      </c>
      <c r="R48" s="463"/>
      <c r="S48" s="639">
        <v>53149</v>
      </c>
      <c r="T48" s="635"/>
      <c r="U48" s="657"/>
      <c r="V48" s="658"/>
      <c r="W48" s="463"/>
      <c r="X48" s="463"/>
    </row>
    <row r="49" spans="1:24" ht="15.5" x14ac:dyDescent="0.35">
      <c r="A49" s="636" t="s">
        <v>456</v>
      </c>
      <c r="B49" s="633" t="s">
        <v>460</v>
      </c>
      <c r="C49" s="633" t="s">
        <v>461</v>
      </c>
      <c r="D49" s="637"/>
      <c r="E49" s="638">
        <v>49919</v>
      </c>
      <c r="F49" s="463"/>
      <c r="G49" s="639">
        <v>5633</v>
      </c>
      <c r="H49" s="463"/>
      <c r="I49" s="639">
        <v>12030</v>
      </c>
      <c r="J49" s="463"/>
      <c r="K49" s="639">
        <v>67582</v>
      </c>
      <c r="L49" s="463"/>
      <c r="M49" s="640">
        <v>49919</v>
      </c>
      <c r="N49" s="463"/>
      <c r="O49" s="463"/>
      <c r="P49" s="463"/>
      <c r="Q49" s="639">
        <v>5633</v>
      </c>
      <c r="R49" s="463"/>
      <c r="S49" s="639">
        <v>55552</v>
      </c>
      <c r="T49" s="635"/>
      <c r="U49" s="657"/>
      <c r="V49" s="658"/>
      <c r="W49" s="463"/>
      <c r="X49" s="463"/>
    </row>
    <row r="50" spans="1:24" ht="15.5" x14ac:dyDescent="0.35">
      <c r="A50" s="642"/>
      <c r="B50" s="633" t="s">
        <v>460</v>
      </c>
      <c r="C50" s="633" t="s">
        <v>462</v>
      </c>
      <c r="D50" s="463"/>
      <c r="E50" s="639">
        <v>51868</v>
      </c>
      <c r="F50" s="463"/>
      <c r="G50" s="639">
        <v>5902</v>
      </c>
      <c r="H50" s="463"/>
      <c r="I50" s="639">
        <v>12500</v>
      </c>
      <c r="J50" s="463"/>
      <c r="K50" s="639">
        <v>70270</v>
      </c>
      <c r="L50" s="463"/>
      <c r="M50" s="640">
        <v>51868</v>
      </c>
      <c r="N50" s="463"/>
      <c r="O50" s="463"/>
      <c r="P50" s="463"/>
      <c r="Q50" s="639">
        <v>5902</v>
      </c>
      <c r="R50" s="463"/>
      <c r="S50" s="639">
        <v>57770</v>
      </c>
      <c r="T50" s="635"/>
      <c r="U50" s="657"/>
      <c r="V50" s="658"/>
      <c r="W50" s="463"/>
      <c r="X50" s="463"/>
    </row>
    <row r="51" spans="1:24" ht="15.5" x14ac:dyDescent="0.35">
      <c r="A51" s="636"/>
      <c r="B51" s="633" t="s">
        <v>460</v>
      </c>
      <c r="C51" s="633" t="s">
        <v>463</v>
      </c>
      <c r="D51" s="463"/>
      <c r="E51" s="639">
        <v>54318</v>
      </c>
      <c r="F51" s="463"/>
      <c r="G51" s="639">
        <v>6240</v>
      </c>
      <c r="H51" s="463"/>
      <c r="I51" s="639">
        <v>13091</v>
      </c>
      <c r="J51" s="463"/>
      <c r="K51" s="639">
        <v>73649</v>
      </c>
      <c r="L51" s="463"/>
      <c r="M51" s="640">
        <v>54318</v>
      </c>
      <c r="N51" s="463"/>
      <c r="O51" s="463"/>
      <c r="P51" s="463"/>
      <c r="Q51" s="639">
        <v>6240</v>
      </c>
      <c r="R51" s="463"/>
      <c r="S51" s="639">
        <v>60558</v>
      </c>
      <c r="T51" s="635"/>
      <c r="U51" s="657"/>
      <c r="V51" s="658"/>
      <c r="W51" s="463"/>
      <c r="X51" s="463"/>
    </row>
    <row r="52" spans="1:24" ht="15.5" x14ac:dyDescent="0.35">
      <c r="A52" s="636" t="s">
        <v>464</v>
      </c>
      <c r="B52" s="633" t="s">
        <v>460</v>
      </c>
      <c r="C52" s="633" t="s">
        <v>465</v>
      </c>
      <c r="D52" s="463"/>
      <c r="E52" s="639">
        <v>56769</v>
      </c>
      <c r="F52" s="463"/>
      <c r="G52" s="639">
        <v>6578</v>
      </c>
      <c r="H52" s="463"/>
      <c r="I52" s="639">
        <v>13681</v>
      </c>
      <c r="J52" s="463"/>
      <c r="K52" s="639">
        <v>77028</v>
      </c>
      <c r="L52" s="463"/>
      <c r="M52" s="640">
        <v>56769</v>
      </c>
      <c r="N52" s="463"/>
      <c r="O52" s="463"/>
      <c r="P52" s="463"/>
      <c r="Q52" s="639">
        <v>6578</v>
      </c>
      <c r="R52" s="463"/>
      <c r="S52" s="639">
        <v>63347</v>
      </c>
      <c r="T52" s="635"/>
      <c r="U52" s="657"/>
      <c r="V52" s="658"/>
      <c r="W52" s="463"/>
      <c r="X52" s="463"/>
    </row>
    <row r="53" spans="1:24" ht="15.5" x14ac:dyDescent="0.35">
      <c r="A53" s="636" t="s">
        <v>464</v>
      </c>
      <c r="B53" s="633"/>
      <c r="C53" s="633" t="s">
        <v>466</v>
      </c>
      <c r="D53" s="463"/>
      <c r="E53" s="639">
        <v>58606</v>
      </c>
      <c r="F53" s="463"/>
      <c r="G53" s="639">
        <v>6832</v>
      </c>
      <c r="H53" s="463"/>
      <c r="I53" s="639">
        <v>14124</v>
      </c>
      <c r="J53" s="463"/>
      <c r="K53" s="639">
        <v>79562</v>
      </c>
      <c r="L53" s="463"/>
      <c r="M53" s="640">
        <v>58606</v>
      </c>
      <c r="N53" s="463"/>
      <c r="O53" s="463"/>
      <c r="P53" s="463"/>
      <c r="Q53" s="639">
        <v>6832</v>
      </c>
      <c r="R53" s="463"/>
      <c r="S53" s="639">
        <v>65438</v>
      </c>
      <c r="T53" s="635"/>
      <c r="U53" s="657"/>
      <c r="V53" s="658"/>
      <c r="W53" s="463"/>
      <c r="X53" s="463"/>
    </row>
    <row r="54" spans="1:24" ht="15.5" x14ac:dyDescent="0.35">
      <c r="A54" s="636" t="s">
        <v>464</v>
      </c>
      <c r="B54" s="633"/>
      <c r="C54" s="633" t="s">
        <v>467</v>
      </c>
      <c r="D54" s="463"/>
      <c r="E54" s="639">
        <v>60443</v>
      </c>
      <c r="F54" s="463"/>
      <c r="G54" s="639">
        <v>7085</v>
      </c>
      <c r="H54" s="463"/>
      <c r="I54" s="639">
        <v>14567</v>
      </c>
      <c r="J54" s="463"/>
      <c r="K54" s="639">
        <v>82095</v>
      </c>
      <c r="L54" s="463"/>
      <c r="M54" s="640">
        <v>60443</v>
      </c>
      <c r="N54" s="463"/>
      <c r="O54" s="463"/>
      <c r="P54" s="463"/>
      <c r="Q54" s="639">
        <v>7085</v>
      </c>
      <c r="R54" s="463"/>
      <c r="S54" s="639">
        <v>67528</v>
      </c>
      <c r="T54" s="635"/>
      <c r="U54" s="657"/>
      <c r="V54" s="658"/>
      <c r="W54" s="463"/>
      <c r="X54" s="463"/>
    </row>
    <row r="55" spans="1:24" ht="15.5" x14ac:dyDescent="0.35">
      <c r="A55" s="636" t="s">
        <v>464</v>
      </c>
      <c r="B55" s="633" t="s">
        <v>468</v>
      </c>
      <c r="C55" s="633" t="s">
        <v>469</v>
      </c>
      <c r="D55" s="463"/>
      <c r="E55" s="639">
        <v>62278</v>
      </c>
      <c r="F55" s="463"/>
      <c r="G55" s="639">
        <v>7339</v>
      </c>
      <c r="H55" s="463"/>
      <c r="I55" s="639">
        <v>15009</v>
      </c>
      <c r="J55" s="463"/>
      <c r="K55" s="639">
        <v>84626</v>
      </c>
      <c r="L55" s="463"/>
      <c r="M55" s="640">
        <v>62278</v>
      </c>
      <c r="N55" s="463"/>
      <c r="O55" s="463"/>
      <c r="P55" s="463"/>
      <c r="Q55" s="639">
        <v>7339</v>
      </c>
      <c r="R55" s="463"/>
      <c r="S55" s="639">
        <v>69617</v>
      </c>
      <c r="T55" s="635"/>
      <c r="U55" s="657"/>
      <c r="V55" s="658"/>
      <c r="W55" s="463"/>
      <c r="X55" s="463"/>
    </row>
    <row r="56" spans="1:24" ht="15.5" x14ac:dyDescent="0.35">
      <c r="A56" s="636"/>
      <c r="B56" s="633" t="s">
        <v>468</v>
      </c>
      <c r="C56" s="633" t="s">
        <v>470</v>
      </c>
      <c r="D56" s="463"/>
      <c r="E56" s="639">
        <v>64115</v>
      </c>
      <c r="F56" s="463"/>
      <c r="G56" s="639">
        <v>7592</v>
      </c>
      <c r="H56" s="463"/>
      <c r="I56" s="639">
        <v>15452</v>
      </c>
      <c r="J56" s="463"/>
      <c r="K56" s="639">
        <v>87159</v>
      </c>
      <c r="L56" s="463"/>
      <c r="M56" s="640">
        <v>64115</v>
      </c>
      <c r="N56" s="463"/>
      <c r="O56" s="463"/>
      <c r="P56" s="463"/>
      <c r="Q56" s="639">
        <v>7592</v>
      </c>
      <c r="R56" s="463"/>
      <c r="S56" s="639">
        <v>71707</v>
      </c>
      <c r="T56" s="635"/>
      <c r="U56" s="657"/>
      <c r="V56" s="658"/>
      <c r="W56" s="463"/>
      <c r="X56" s="463"/>
    </row>
    <row r="57" spans="1:24" ht="15.5" x14ac:dyDescent="0.35">
      <c r="A57" s="636"/>
      <c r="B57" s="633" t="s">
        <v>468</v>
      </c>
      <c r="C57" s="633" t="s">
        <v>471</v>
      </c>
      <c r="D57" s="463"/>
      <c r="E57" s="639">
        <v>65953</v>
      </c>
      <c r="F57" s="463"/>
      <c r="G57" s="639">
        <v>7846</v>
      </c>
      <c r="H57" s="463"/>
      <c r="I57" s="639">
        <v>15895</v>
      </c>
      <c r="J57" s="463"/>
      <c r="K57" s="639">
        <v>89694</v>
      </c>
      <c r="L57" s="463"/>
      <c r="M57" s="640">
        <v>65953</v>
      </c>
      <c r="N57" s="463"/>
      <c r="O57" s="463"/>
      <c r="P57" s="463"/>
      <c r="Q57" s="639">
        <v>7846</v>
      </c>
      <c r="R57" s="463"/>
      <c r="S57" s="639">
        <v>73799</v>
      </c>
      <c r="T57" s="635"/>
      <c r="U57" s="657"/>
      <c r="V57" s="658"/>
      <c r="W57" s="463"/>
      <c r="X57" s="463"/>
    </row>
    <row r="58" spans="1:24" ht="15.5" x14ac:dyDescent="0.35">
      <c r="A58" s="636" t="s">
        <v>472</v>
      </c>
      <c r="B58" s="633" t="s">
        <v>468</v>
      </c>
      <c r="C58" s="633" t="s">
        <v>473</v>
      </c>
      <c r="D58" s="463"/>
      <c r="E58" s="639">
        <v>67790</v>
      </c>
      <c r="F58" s="463"/>
      <c r="G58" s="639">
        <v>8099</v>
      </c>
      <c r="H58" s="463"/>
      <c r="I58" s="639">
        <v>16337</v>
      </c>
      <c r="J58" s="463"/>
      <c r="K58" s="639">
        <v>92226</v>
      </c>
      <c r="L58" s="463"/>
      <c r="M58" s="640">
        <v>67790</v>
      </c>
      <c r="N58" s="463"/>
      <c r="O58" s="463"/>
      <c r="P58" s="463"/>
      <c r="Q58" s="639">
        <v>8099</v>
      </c>
      <c r="R58" s="463"/>
      <c r="S58" s="639">
        <v>75889</v>
      </c>
      <c r="T58" s="635"/>
      <c r="U58" s="657"/>
      <c r="V58" s="658"/>
      <c r="W58" s="463"/>
      <c r="X58" s="463"/>
    </row>
    <row r="59" spans="1:24" ht="15.5" x14ac:dyDescent="0.35">
      <c r="A59" s="636" t="s">
        <v>472</v>
      </c>
      <c r="B59" s="633"/>
      <c r="C59" s="633" t="s">
        <v>474</v>
      </c>
      <c r="D59" s="463"/>
      <c r="E59" s="639">
        <v>69626</v>
      </c>
      <c r="F59" s="463"/>
      <c r="G59" s="639">
        <v>8353</v>
      </c>
      <c r="H59" s="463"/>
      <c r="I59" s="639">
        <v>16780</v>
      </c>
      <c r="J59" s="463"/>
      <c r="K59" s="639">
        <v>94759</v>
      </c>
      <c r="L59" s="463"/>
      <c r="M59" s="640">
        <v>69626</v>
      </c>
      <c r="N59" s="463"/>
      <c r="O59" s="463"/>
      <c r="P59" s="463"/>
      <c r="Q59" s="639">
        <v>8353</v>
      </c>
      <c r="R59" s="463"/>
      <c r="S59" s="639">
        <v>77979</v>
      </c>
      <c r="T59" s="635"/>
      <c r="U59" s="657"/>
      <c r="V59" s="658"/>
      <c r="W59" s="463"/>
      <c r="X59" s="463"/>
    </row>
    <row r="60" spans="1:24" ht="15.5" x14ac:dyDescent="0.35">
      <c r="A60" s="636" t="s">
        <v>472</v>
      </c>
      <c r="B60" s="633"/>
      <c r="C60" s="633" t="s">
        <v>475</v>
      </c>
      <c r="D60" s="463"/>
      <c r="E60" s="639">
        <v>71463</v>
      </c>
      <c r="F60" s="463"/>
      <c r="G60" s="639">
        <v>8606</v>
      </c>
      <c r="H60" s="463"/>
      <c r="I60" s="639">
        <v>17223</v>
      </c>
      <c r="J60" s="463"/>
      <c r="K60" s="639">
        <v>97292</v>
      </c>
      <c r="L60" s="463"/>
      <c r="M60" s="640">
        <v>71463</v>
      </c>
      <c r="N60" s="463"/>
      <c r="O60" s="463"/>
      <c r="P60" s="463"/>
      <c r="Q60" s="639">
        <v>8606</v>
      </c>
      <c r="R60" s="463"/>
      <c r="S60" s="639">
        <v>80069</v>
      </c>
      <c r="T60" s="635"/>
      <c r="U60" s="657"/>
      <c r="V60" s="658"/>
      <c r="W60" s="463"/>
      <c r="X60" s="463"/>
    </row>
    <row r="61" spans="1:24" ht="15.5" x14ac:dyDescent="0.35">
      <c r="A61" s="636" t="s">
        <v>472</v>
      </c>
      <c r="B61" s="633" t="s">
        <v>476</v>
      </c>
      <c r="C61" s="633" t="s">
        <v>477</v>
      </c>
      <c r="D61" s="463"/>
      <c r="E61" s="639">
        <v>73299</v>
      </c>
      <c r="F61" s="463"/>
      <c r="G61" s="639">
        <v>8859</v>
      </c>
      <c r="H61" s="463"/>
      <c r="I61" s="639">
        <v>17665</v>
      </c>
      <c r="J61" s="463"/>
      <c r="K61" s="639">
        <v>99823</v>
      </c>
      <c r="L61" s="463"/>
      <c r="M61" s="640">
        <v>73299</v>
      </c>
      <c r="N61" s="463"/>
      <c r="O61" s="463"/>
      <c r="P61" s="463"/>
      <c r="Q61" s="639">
        <v>8859</v>
      </c>
      <c r="R61" s="463"/>
      <c r="S61" s="639">
        <v>82158</v>
      </c>
      <c r="T61" s="635"/>
      <c r="U61" s="657"/>
      <c r="V61" s="658"/>
      <c r="W61" s="463"/>
      <c r="X61" s="463"/>
    </row>
    <row r="62" spans="1:24" ht="15.5" x14ac:dyDescent="0.35">
      <c r="A62" s="636"/>
      <c r="B62" s="633" t="s">
        <v>476</v>
      </c>
      <c r="C62" s="633" t="s">
        <v>478</v>
      </c>
      <c r="D62" s="463"/>
      <c r="E62" s="639">
        <v>75136</v>
      </c>
      <c r="F62" s="463"/>
      <c r="G62" s="639">
        <v>9113</v>
      </c>
      <c r="H62" s="463"/>
      <c r="I62" s="639">
        <v>18108</v>
      </c>
      <c r="J62" s="463"/>
      <c r="K62" s="639">
        <v>102357</v>
      </c>
      <c r="L62" s="463"/>
      <c r="M62" s="640">
        <v>75136</v>
      </c>
      <c r="N62" s="463"/>
      <c r="O62" s="463"/>
      <c r="P62" s="463"/>
      <c r="Q62" s="639">
        <v>9113</v>
      </c>
      <c r="R62" s="463"/>
      <c r="S62" s="639">
        <v>84249</v>
      </c>
      <c r="T62" s="635"/>
      <c r="U62" s="657"/>
      <c r="V62" s="658"/>
      <c r="W62" s="463"/>
      <c r="X62" s="463"/>
    </row>
    <row r="63" spans="1:24" ht="15.5" x14ac:dyDescent="0.35">
      <c r="A63" s="636"/>
      <c r="B63" s="633" t="s">
        <v>476</v>
      </c>
      <c r="C63" s="633" t="s">
        <v>479</v>
      </c>
      <c r="D63" s="463"/>
      <c r="E63" s="639">
        <v>76972</v>
      </c>
      <c r="F63" s="463"/>
      <c r="G63" s="639">
        <v>9366</v>
      </c>
      <c r="H63" s="463"/>
      <c r="I63" s="639">
        <v>18550</v>
      </c>
      <c r="J63" s="463"/>
      <c r="K63" s="639">
        <v>104888</v>
      </c>
      <c r="L63" s="463"/>
      <c r="M63" s="640">
        <v>76972</v>
      </c>
      <c r="N63" s="463"/>
      <c r="O63" s="463"/>
      <c r="P63" s="463"/>
      <c r="Q63" s="639">
        <v>9366</v>
      </c>
      <c r="R63" s="463"/>
      <c r="S63" s="639">
        <v>86338</v>
      </c>
      <c r="T63" s="635"/>
      <c r="U63" s="657"/>
      <c r="V63" s="658"/>
      <c r="W63" s="463"/>
      <c r="X63" s="463"/>
    </row>
    <row r="64" spans="1:24" ht="15.5" x14ac:dyDescent="0.35">
      <c r="A64" s="636"/>
      <c r="B64" s="633" t="s">
        <v>476</v>
      </c>
      <c r="C64" s="633" t="s">
        <v>480</v>
      </c>
      <c r="D64" s="463"/>
      <c r="E64" s="639">
        <v>78811</v>
      </c>
      <c r="F64" s="463"/>
      <c r="G64" s="639">
        <v>9620</v>
      </c>
      <c r="H64" s="463"/>
      <c r="I64" s="639">
        <v>18993</v>
      </c>
      <c r="J64" s="463"/>
      <c r="K64" s="639">
        <v>107424</v>
      </c>
      <c r="L64" s="463"/>
      <c r="M64" s="640">
        <v>78811</v>
      </c>
      <c r="N64" s="463"/>
      <c r="O64" s="463"/>
      <c r="P64" s="463"/>
      <c r="Q64" s="639">
        <v>9620</v>
      </c>
      <c r="R64" s="463"/>
      <c r="S64" s="639">
        <v>88431</v>
      </c>
      <c r="T64" s="635"/>
      <c r="U64" s="657"/>
      <c r="V64" s="658"/>
      <c r="W64" s="463"/>
      <c r="X64" s="463"/>
    </row>
    <row r="65" spans="1:24" ht="16" thickBot="1" x14ac:dyDescent="0.4">
      <c r="A65" s="643"/>
      <c r="B65" s="644"/>
      <c r="C65" s="644"/>
      <c r="D65" s="645"/>
      <c r="E65" s="645"/>
      <c r="F65" s="645"/>
      <c r="G65" s="645"/>
      <c r="H65" s="645"/>
      <c r="I65" s="645"/>
      <c r="J65" s="645"/>
      <c r="K65" s="645"/>
      <c r="L65" s="645"/>
      <c r="M65" s="646"/>
      <c r="N65" s="645"/>
      <c r="O65" s="645"/>
      <c r="P65" s="645"/>
      <c r="Q65" s="645"/>
      <c r="R65" s="645"/>
      <c r="S65" s="645"/>
      <c r="T65" s="647"/>
      <c r="U65" s="657"/>
      <c r="V65" s="658"/>
      <c r="W65" s="463"/>
      <c r="X65" s="463"/>
    </row>
    <row r="66" spans="1:24" ht="16" thickTop="1" x14ac:dyDescent="0.35">
      <c r="A66" s="463"/>
      <c r="B66" s="463"/>
      <c r="C66" s="463"/>
      <c r="D66" s="463"/>
      <c r="E66" s="463"/>
      <c r="F66" s="463"/>
      <c r="G66" s="463"/>
      <c r="H66" s="463"/>
      <c r="I66" s="463"/>
      <c r="J66" s="463"/>
      <c r="K66" s="463"/>
      <c r="L66" s="463"/>
      <c r="M66" s="463"/>
      <c r="N66" s="463"/>
      <c r="O66" s="463"/>
      <c r="P66" s="463"/>
      <c r="Q66" s="463"/>
      <c r="R66" s="463"/>
      <c r="S66" s="463"/>
      <c r="T66" s="463"/>
      <c r="U66" s="658"/>
      <c r="V66" s="658"/>
      <c r="W66" s="463"/>
      <c r="X66" s="463"/>
    </row>
  </sheetData>
  <mergeCells count="64">
    <mergeCell ref="U63:V63"/>
    <mergeCell ref="U64:V64"/>
    <mergeCell ref="U65:V65"/>
    <mergeCell ref="U66:V66"/>
    <mergeCell ref="U57:V57"/>
    <mergeCell ref="U58:V58"/>
    <mergeCell ref="U59:V59"/>
    <mergeCell ref="U60:V60"/>
    <mergeCell ref="U61:V61"/>
    <mergeCell ref="U62:V62"/>
    <mergeCell ref="U56:V56"/>
    <mergeCell ref="U45:V45"/>
    <mergeCell ref="U46:V46"/>
    <mergeCell ref="U47:V47"/>
    <mergeCell ref="U48:V48"/>
    <mergeCell ref="U49:V49"/>
    <mergeCell ref="U50:V50"/>
    <mergeCell ref="U51:V51"/>
    <mergeCell ref="U52:V52"/>
    <mergeCell ref="U53:V53"/>
    <mergeCell ref="U54:V54"/>
    <mergeCell ref="U55:V55"/>
    <mergeCell ref="U44:V44"/>
    <mergeCell ref="U33:V33"/>
    <mergeCell ref="U34:V34"/>
    <mergeCell ref="U35:V35"/>
    <mergeCell ref="U36:V36"/>
    <mergeCell ref="U37:V37"/>
    <mergeCell ref="U38:V38"/>
    <mergeCell ref="U39:V39"/>
    <mergeCell ref="U40:V40"/>
    <mergeCell ref="U41:V41"/>
    <mergeCell ref="U42:V42"/>
    <mergeCell ref="U43:V43"/>
    <mergeCell ref="U32:V32"/>
    <mergeCell ref="U21:V21"/>
    <mergeCell ref="U22:V22"/>
    <mergeCell ref="U23:V23"/>
    <mergeCell ref="U24:V24"/>
    <mergeCell ref="U25:V25"/>
    <mergeCell ref="U26:V26"/>
    <mergeCell ref="U27:V27"/>
    <mergeCell ref="U28:V28"/>
    <mergeCell ref="U29:V29"/>
    <mergeCell ref="U30:V30"/>
    <mergeCell ref="U31:V31"/>
    <mergeCell ref="U20:V20"/>
    <mergeCell ref="U11:V11"/>
    <mergeCell ref="E13:K13"/>
    <mergeCell ref="M13:S13"/>
    <mergeCell ref="U13:V13"/>
    <mergeCell ref="U15:V15"/>
    <mergeCell ref="U16:V16"/>
    <mergeCell ref="U17:V17"/>
    <mergeCell ref="U18:V18"/>
    <mergeCell ref="U19:V19"/>
    <mergeCell ref="A14:B14"/>
    <mergeCell ref="U14:V14"/>
    <mergeCell ref="U1:V1"/>
    <mergeCell ref="U2:V2"/>
    <mergeCell ref="U3:V3"/>
    <mergeCell ref="U4:V4"/>
    <mergeCell ref="U5:V5"/>
    <mergeCell ref="B7: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80945-3C3D-43CD-A016-1D8122085215}">
  <dimension ref="A1:AB66"/>
  <sheetViews>
    <sheetView topLeftCell="A15" workbookViewId="0">
      <selection activeCell="E53" sqref="E53"/>
    </sheetView>
  </sheetViews>
  <sheetFormatPr defaultColWidth="8.26953125" defaultRowHeight="12.5" x14ac:dyDescent="0.25"/>
  <cols>
    <col min="1" max="1" width="11.453125" style="509" customWidth="1"/>
    <col min="2" max="2" width="9.54296875" style="509" customWidth="1"/>
    <col min="3" max="3" width="14.81640625" style="509" customWidth="1"/>
    <col min="4" max="4" width="8.81640625" style="509" customWidth="1"/>
    <col min="5" max="5" width="13.7265625" style="509" customWidth="1"/>
    <col min="6" max="6" width="4.1796875" style="509" customWidth="1"/>
    <col min="7" max="7" width="9.81640625" style="509" customWidth="1"/>
    <col min="8" max="8" width="3.81640625" style="509" customWidth="1"/>
    <col min="9" max="9" width="15.81640625" style="509" bestFit="1" customWidth="1"/>
    <col min="10" max="10" width="2.7265625" style="509" customWidth="1"/>
    <col min="11" max="11" width="10.453125" style="509" customWidth="1"/>
    <col min="12" max="12" width="2.26953125" style="509" customWidth="1"/>
    <col min="13" max="13" width="10.453125" style="509" customWidth="1"/>
    <col min="14" max="14" width="0.81640625" style="509" customWidth="1"/>
    <col min="15" max="15" width="1.453125" style="509" customWidth="1"/>
    <col min="16" max="16" width="11.1796875" style="509" customWidth="1"/>
    <col min="17" max="17" width="2.81640625" style="509" customWidth="1"/>
    <col min="18" max="18" width="9.81640625" style="509" bestFit="1" customWidth="1"/>
    <col min="19" max="19" width="2.26953125" style="509" customWidth="1"/>
    <col min="20" max="20" width="9.453125" style="509" customWidth="1"/>
    <col min="21" max="21" width="12.1796875" style="509" bestFit="1" customWidth="1"/>
    <col min="22" max="23" width="9.453125" style="509" customWidth="1"/>
    <col min="24" max="26" width="8.26953125" style="509"/>
    <col min="27" max="27" width="8.54296875" style="509" bestFit="1" customWidth="1"/>
    <col min="28" max="16384" width="8.26953125" style="509"/>
  </cols>
  <sheetData>
    <row r="1" spans="1:28" s="500" customFormat="1" ht="14.5" thickBot="1" x14ac:dyDescent="0.35">
      <c r="A1" s="450" t="s">
        <v>176</v>
      </c>
      <c r="B1" s="495" t="s">
        <v>367</v>
      </c>
      <c r="C1" s="496"/>
      <c r="D1" s="496"/>
      <c r="E1" s="496"/>
      <c r="F1" s="497"/>
      <c r="G1" s="496"/>
      <c r="H1" s="496"/>
      <c r="I1" s="496"/>
      <c r="J1" s="496"/>
      <c r="K1" s="496"/>
      <c r="L1" s="496"/>
      <c r="M1" s="496"/>
      <c r="N1" s="496"/>
      <c r="O1" s="496"/>
      <c r="P1" s="496"/>
      <c r="Q1" s="496"/>
      <c r="R1" s="498" t="s">
        <v>368</v>
      </c>
      <c r="S1" s="499"/>
    </row>
    <row r="2" spans="1:28" s="500" customFormat="1" ht="14" x14ac:dyDescent="0.3">
      <c r="A2" s="450"/>
      <c r="B2" s="501"/>
      <c r="C2" s="501"/>
      <c r="D2" s="501"/>
      <c r="E2" s="501"/>
      <c r="F2" s="502"/>
      <c r="G2" s="501"/>
      <c r="H2" s="501"/>
      <c r="I2" s="501"/>
      <c r="J2" s="501"/>
      <c r="K2" s="501"/>
      <c r="L2" s="501"/>
      <c r="M2" s="501"/>
      <c r="N2" s="501"/>
      <c r="O2" s="501"/>
      <c r="P2" s="501"/>
      <c r="Q2" s="501"/>
      <c r="R2" s="501"/>
      <c r="S2" s="501"/>
      <c r="U2" s="503"/>
    </row>
    <row r="3" spans="1:28" s="500" customFormat="1" ht="14" x14ac:dyDescent="0.3">
      <c r="A3" s="450" t="s">
        <v>178</v>
      </c>
      <c r="B3" s="667" t="s">
        <v>369</v>
      </c>
      <c r="C3" s="668"/>
      <c r="D3" s="668"/>
      <c r="E3" s="668"/>
      <c r="F3" s="668"/>
      <c r="G3" s="668"/>
      <c r="H3" s="668"/>
      <c r="I3" s="668"/>
      <c r="J3" s="668"/>
      <c r="K3" s="668"/>
      <c r="L3" s="668"/>
      <c r="M3" s="668"/>
      <c r="N3" s="668"/>
      <c r="O3" s="668"/>
      <c r="P3" s="668"/>
      <c r="Q3" s="668"/>
      <c r="R3" s="668"/>
      <c r="S3" s="668"/>
      <c r="U3" s="503"/>
    </row>
    <row r="4" spans="1:28" s="500" customFormat="1" ht="14.5" thickBot="1" x14ac:dyDescent="0.35">
      <c r="A4" s="450"/>
      <c r="B4" s="668"/>
      <c r="C4" s="668"/>
      <c r="D4" s="668"/>
      <c r="E4" s="668"/>
      <c r="F4" s="668"/>
      <c r="G4" s="668"/>
      <c r="H4" s="668"/>
      <c r="I4" s="668"/>
      <c r="J4" s="668"/>
      <c r="K4" s="668"/>
      <c r="L4" s="668"/>
      <c r="M4" s="668"/>
      <c r="N4" s="668"/>
      <c r="O4" s="668"/>
      <c r="P4" s="668"/>
      <c r="Q4" s="668"/>
      <c r="R4" s="668"/>
      <c r="S4" s="668"/>
      <c r="U4" s="503"/>
    </row>
    <row r="5" spans="1:28" s="463" customFormat="1" ht="16" x14ac:dyDescent="0.4">
      <c r="A5" s="450" t="s">
        <v>185</v>
      </c>
      <c r="B5" s="669" t="s">
        <v>370</v>
      </c>
      <c r="C5" s="669"/>
      <c r="D5" s="669"/>
      <c r="E5" s="669"/>
      <c r="F5" s="669"/>
      <c r="G5" s="669"/>
      <c r="H5" s="669"/>
      <c r="I5" s="669"/>
      <c r="J5" s="669"/>
      <c r="K5" s="669"/>
      <c r="L5" s="669"/>
      <c r="M5" s="669"/>
      <c r="N5" s="669"/>
      <c r="O5" s="669"/>
      <c r="P5" s="670"/>
      <c r="Q5" s="670"/>
      <c r="R5" s="670"/>
      <c r="S5" s="670"/>
      <c r="T5" s="450" t="s">
        <v>198</v>
      </c>
      <c r="U5" s="504" t="s">
        <v>190</v>
      </c>
      <c r="V5" s="505">
        <v>1</v>
      </c>
      <c r="W5" s="506">
        <v>2</v>
      </c>
      <c r="Y5" s="507"/>
      <c r="Z5" s="508"/>
      <c r="AA5" s="508"/>
      <c r="AB5" s="508"/>
    </row>
    <row r="6" spans="1:28" ht="15.5" x14ac:dyDescent="0.45">
      <c r="A6" s="450" t="s">
        <v>189</v>
      </c>
      <c r="B6" s="671" t="s">
        <v>371</v>
      </c>
      <c r="C6" s="669"/>
      <c r="D6" s="669"/>
      <c r="E6" s="669"/>
      <c r="F6" s="669"/>
      <c r="G6" s="669"/>
      <c r="H6" s="669"/>
      <c r="I6" s="669"/>
      <c r="J6" s="669"/>
      <c r="K6" s="669"/>
      <c r="L6" s="669"/>
      <c r="M6" s="669"/>
      <c r="N6" s="669"/>
      <c r="O6" s="669"/>
      <c r="P6" s="670"/>
      <c r="Q6" s="670"/>
      <c r="R6" s="670"/>
      <c r="S6" s="670"/>
      <c r="U6" s="423">
        <v>0</v>
      </c>
      <c r="V6" s="424">
        <v>0</v>
      </c>
      <c r="W6" s="426">
        <v>0</v>
      </c>
      <c r="Y6" s="507"/>
      <c r="Z6" s="510"/>
      <c r="AA6" s="510"/>
      <c r="AB6" s="510"/>
    </row>
    <row r="7" spans="1:28" ht="16" thickBot="1" x14ac:dyDescent="0.5">
      <c r="B7" s="511"/>
      <c r="C7" s="450"/>
      <c r="D7" s="450"/>
      <c r="E7" s="450"/>
      <c r="F7" s="450"/>
      <c r="G7" s="450"/>
      <c r="H7" s="450"/>
      <c r="I7" s="450"/>
      <c r="J7" s="450"/>
      <c r="K7" s="450"/>
      <c r="L7" s="450"/>
      <c r="M7" s="450"/>
      <c r="N7" s="450"/>
      <c r="O7" s="450"/>
      <c r="P7" s="450"/>
      <c r="Q7" s="450"/>
      <c r="R7" s="450"/>
      <c r="S7" s="450"/>
      <c r="U7" s="423"/>
      <c r="V7" s="424"/>
      <c r="W7" s="426"/>
      <c r="Y7" s="507"/>
      <c r="Z7" s="510"/>
      <c r="AA7" s="512"/>
      <c r="AB7" s="512"/>
    </row>
    <row r="8" spans="1:28" ht="15.5" x14ac:dyDescent="0.45">
      <c r="A8" s="450" t="s">
        <v>372</v>
      </c>
      <c r="B8" s="513"/>
      <c r="C8" s="514" t="s">
        <v>186</v>
      </c>
      <c r="D8" s="515"/>
      <c r="E8" s="514" t="s">
        <v>373</v>
      </c>
      <c r="F8" s="515"/>
      <c r="G8" s="515"/>
      <c r="H8" s="515"/>
      <c r="I8" s="515"/>
      <c r="J8" s="515"/>
      <c r="K8" s="515"/>
      <c r="L8" s="515"/>
      <c r="M8" s="514" t="s">
        <v>374</v>
      </c>
      <c r="N8" s="413"/>
      <c r="O8" s="413"/>
      <c r="P8" s="515"/>
      <c r="Q8" s="515"/>
      <c r="R8" s="515"/>
      <c r="S8" s="516"/>
      <c r="U8" s="423"/>
      <c r="V8" s="424"/>
      <c r="W8" s="426"/>
      <c r="Y8" s="517"/>
      <c r="Z8" s="510"/>
      <c r="AA8" s="512"/>
      <c r="AB8" s="512"/>
    </row>
    <row r="9" spans="1:28" ht="15.5" x14ac:dyDescent="0.45">
      <c r="A9" s="450"/>
      <c r="B9" s="518"/>
      <c r="C9" s="519"/>
      <c r="D9" s="519"/>
      <c r="E9" s="520"/>
      <c r="F9" s="519"/>
      <c r="G9" s="519"/>
      <c r="H9" s="519"/>
      <c r="I9" s="519"/>
      <c r="J9" s="519"/>
      <c r="K9" s="519"/>
      <c r="L9" s="519"/>
      <c r="M9" s="519"/>
      <c r="N9" s="424"/>
      <c r="O9" s="519"/>
      <c r="P9" s="519"/>
      <c r="Q9" s="519"/>
      <c r="R9" s="519"/>
      <c r="S9" s="521"/>
      <c r="U9" s="423"/>
      <c r="V9" s="436"/>
      <c r="W9" s="437"/>
      <c r="Y9" s="522"/>
      <c r="Z9" s="510"/>
      <c r="AA9" s="512"/>
      <c r="AB9" s="512"/>
    </row>
    <row r="10" spans="1:28" ht="16" thickBot="1" x14ac:dyDescent="0.5">
      <c r="A10" s="450"/>
      <c r="B10" s="523" t="s">
        <v>375</v>
      </c>
      <c r="C10" s="524"/>
      <c r="D10" s="524"/>
      <c r="E10" s="524"/>
      <c r="F10" s="525"/>
      <c r="G10" s="524"/>
      <c r="H10" s="525"/>
      <c r="I10" s="524"/>
      <c r="J10" s="525"/>
      <c r="K10" s="524"/>
      <c r="L10" s="525"/>
      <c r="M10" s="525"/>
      <c r="N10" s="525"/>
      <c r="O10" s="525"/>
      <c r="P10" s="525"/>
      <c r="Q10" s="525"/>
      <c r="R10" s="525"/>
      <c r="S10" s="526"/>
      <c r="U10" s="423"/>
      <c r="V10" s="436"/>
      <c r="W10" s="437"/>
      <c r="Y10" s="507"/>
      <c r="Z10" s="510"/>
      <c r="AA10" s="512"/>
      <c r="AB10" s="512"/>
    </row>
    <row r="11" spans="1:28" ht="16" thickBot="1" x14ac:dyDescent="0.5">
      <c r="B11" s="527"/>
      <c r="C11" s="528"/>
      <c r="D11" s="528"/>
      <c r="E11" s="528"/>
      <c r="F11" s="528"/>
      <c r="G11" s="528"/>
      <c r="H11" s="528"/>
      <c r="I11" s="528"/>
      <c r="J11" s="528"/>
      <c r="K11" s="528"/>
      <c r="L11" s="528"/>
      <c r="M11" s="528"/>
      <c r="N11" s="528"/>
      <c r="O11" s="528"/>
      <c r="P11" s="528"/>
      <c r="Q11" s="528"/>
      <c r="R11" s="528"/>
      <c r="S11" s="528"/>
      <c r="U11" s="423">
        <v>9100</v>
      </c>
      <c r="V11" s="436">
        <v>0</v>
      </c>
      <c r="W11" s="437">
        <v>0.13800000000000001</v>
      </c>
      <c r="Y11" s="507"/>
      <c r="Z11" s="529"/>
      <c r="AA11" s="512"/>
      <c r="AB11" s="510"/>
    </row>
    <row r="12" spans="1:28" ht="15.5" x14ac:dyDescent="0.35">
      <c r="A12" s="450" t="s">
        <v>376</v>
      </c>
      <c r="B12" s="469"/>
      <c r="C12" s="530"/>
      <c r="D12" s="530"/>
      <c r="E12" s="531" t="s">
        <v>377</v>
      </c>
      <c r="F12" s="532"/>
      <c r="G12" s="531"/>
      <c r="H12" s="532"/>
      <c r="I12" s="531"/>
      <c r="J12" s="532"/>
      <c r="K12" s="531"/>
      <c r="L12" s="533"/>
      <c r="M12" s="534" t="s">
        <v>378</v>
      </c>
      <c r="N12" s="535"/>
      <c r="O12" s="535"/>
      <c r="P12" s="535"/>
      <c r="Q12" s="535"/>
      <c r="R12" s="535"/>
      <c r="S12" s="475"/>
      <c r="U12" s="423"/>
      <c r="V12" s="436"/>
      <c r="W12" s="437"/>
    </row>
    <row r="13" spans="1:28" ht="16" thickBot="1" x14ac:dyDescent="0.4">
      <c r="A13" s="450"/>
      <c r="B13" s="469"/>
      <c r="C13" s="536" t="s">
        <v>155</v>
      </c>
      <c r="D13" s="536" t="s">
        <v>203</v>
      </c>
      <c r="E13" s="537" t="s">
        <v>379</v>
      </c>
      <c r="F13" s="536"/>
      <c r="G13" s="538" t="s">
        <v>205</v>
      </c>
      <c r="H13" s="536"/>
      <c r="I13" s="537" t="s">
        <v>380</v>
      </c>
      <c r="J13" s="536"/>
      <c r="K13" s="537" t="s">
        <v>240</v>
      </c>
      <c r="L13" s="539"/>
      <c r="M13" s="540" t="s">
        <v>379</v>
      </c>
      <c r="N13" s="536"/>
      <c r="O13" s="536"/>
      <c r="P13" s="538" t="s">
        <v>205</v>
      </c>
      <c r="Q13" s="536"/>
      <c r="R13" s="541" t="s">
        <v>240</v>
      </c>
      <c r="S13" s="475"/>
      <c r="U13" s="542" t="s">
        <v>201</v>
      </c>
      <c r="V13" s="455">
        <v>0.23680000000000001</v>
      </c>
      <c r="W13" s="446"/>
    </row>
    <row r="14" spans="1:28" ht="16" thickBot="1" x14ac:dyDescent="0.4">
      <c r="A14" s="450"/>
      <c r="B14" s="543"/>
      <c r="C14" s="544"/>
      <c r="D14" s="544"/>
      <c r="E14" s="544"/>
      <c r="F14" s="544"/>
      <c r="G14" s="544"/>
      <c r="H14" s="544"/>
      <c r="I14" s="544"/>
      <c r="J14" s="544"/>
      <c r="K14" s="544"/>
      <c r="L14" s="544"/>
      <c r="M14" s="545"/>
      <c r="N14" s="544"/>
      <c r="O14" s="544"/>
      <c r="P14" s="544"/>
      <c r="Q14" s="544"/>
      <c r="R14" s="544"/>
      <c r="S14" s="490"/>
      <c r="U14" s="546"/>
      <c r="V14" s="547"/>
    </row>
    <row r="15" spans="1:28" ht="15.5" x14ac:dyDescent="0.35">
      <c r="A15" s="450"/>
      <c r="B15" s="548"/>
      <c r="C15" s="549"/>
      <c r="D15" s="549"/>
      <c r="E15" s="549"/>
      <c r="F15" s="549"/>
      <c r="G15" s="549"/>
      <c r="H15" s="549"/>
      <c r="I15" s="549"/>
      <c r="J15" s="549"/>
      <c r="K15" s="549"/>
      <c r="L15" s="550"/>
      <c r="M15" s="549"/>
      <c r="N15" s="549"/>
      <c r="O15" s="549"/>
      <c r="P15" s="549"/>
      <c r="Q15" s="549"/>
      <c r="R15" s="549"/>
      <c r="S15" s="550"/>
    </row>
    <row r="16" spans="1:28" ht="15.5" x14ac:dyDescent="0.35">
      <c r="A16" s="450"/>
      <c r="B16" s="469"/>
      <c r="C16" s="530" t="s">
        <v>381</v>
      </c>
      <c r="D16" s="551">
        <v>1</v>
      </c>
      <c r="E16" s="552">
        <v>28000</v>
      </c>
      <c r="F16" s="552"/>
      <c r="G16" s="552">
        <f t="shared" ref="G16:G21" si="0">IF($M16&gt;$U$11,($E16-$U$11)*$W$11,"ERROR")</f>
        <v>2608.2000000000003</v>
      </c>
      <c r="H16" s="552"/>
      <c r="I16" s="552">
        <f t="shared" ref="I16:I21" si="1">$E16*$V$13</f>
        <v>6630.4000000000005</v>
      </c>
      <c r="J16" s="552"/>
      <c r="K16" s="552">
        <f>E16+ROUND(G16,0)+ROUND(I16,0)</f>
        <v>37238</v>
      </c>
      <c r="L16" s="553"/>
      <c r="M16" s="552">
        <f t="shared" ref="M16:M21" si="2">E16</f>
        <v>28000</v>
      </c>
      <c r="N16" s="552"/>
      <c r="O16" s="552"/>
      <c r="P16" s="552">
        <f t="shared" ref="P16:P21" si="3">IF($M16&gt;$U$11,($M16-$U$11)*$W$11,"ERROR")</f>
        <v>2608.2000000000003</v>
      </c>
      <c r="Q16" s="552"/>
      <c r="R16" s="552">
        <f t="shared" ref="R16:R21" si="4">SUM(M16:P16)</f>
        <v>30608.2</v>
      </c>
      <c r="S16" s="475"/>
      <c r="U16" s="554"/>
      <c r="V16" s="555"/>
    </row>
    <row r="17" spans="1:22" ht="15.5" x14ac:dyDescent="0.35">
      <c r="A17" s="450"/>
      <c r="B17" s="478"/>
      <c r="C17" s="556"/>
      <c r="D17" s="551">
        <v>2</v>
      </c>
      <c r="E17" s="552">
        <v>29800</v>
      </c>
      <c r="F17" s="552"/>
      <c r="G17" s="552">
        <f t="shared" si="0"/>
        <v>2856.6000000000004</v>
      </c>
      <c r="H17" s="552"/>
      <c r="I17" s="552">
        <f t="shared" si="1"/>
        <v>7056.64</v>
      </c>
      <c r="J17" s="552"/>
      <c r="K17" s="552">
        <f t="shared" ref="K17:K34" si="5">E17+ROUND(G17,0)+ROUND(I17,0)</f>
        <v>39714</v>
      </c>
      <c r="L17" s="553"/>
      <c r="M17" s="552">
        <f t="shared" si="2"/>
        <v>29800</v>
      </c>
      <c r="N17" s="552"/>
      <c r="O17" s="552"/>
      <c r="P17" s="552">
        <f t="shared" si="3"/>
        <v>2856.6000000000004</v>
      </c>
      <c r="Q17" s="552"/>
      <c r="R17" s="552">
        <f t="shared" si="4"/>
        <v>32656.6</v>
      </c>
      <c r="S17" s="475"/>
      <c r="U17" s="554" t="s">
        <v>382</v>
      </c>
      <c r="V17" s="555"/>
    </row>
    <row r="18" spans="1:22" ht="15.5" x14ac:dyDescent="0.35">
      <c r="A18" s="450"/>
      <c r="B18" s="478"/>
      <c r="C18" s="556"/>
      <c r="D18" s="551">
        <v>3</v>
      </c>
      <c r="E18" s="552">
        <v>31750</v>
      </c>
      <c r="F18" s="552"/>
      <c r="G18" s="552">
        <f t="shared" si="0"/>
        <v>3125.7000000000003</v>
      </c>
      <c r="H18" s="552"/>
      <c r="I18" s="552">
        <f t="shared" si="1"/>
        <v>7518.4000000000005</v>
      </c>
      <c r="J18" s="552"/>
      <c r="K18" s="552">
        <f t="shared" si="5"/>
        <v>42394</v>
      </c>
      <c r="L18" s="553"/>
      <c r="M18" s="552">
        <f t="shared" si="2"/>
        <v>31750</v>
      </c>
      <c r="N18" s="552"/>
      <c r="O18" s="552"/>
      <c r="P18" s="552">
        <f t="shared" si="3"/>
        <v>3125.7000000000003</v>
      </c>
      <c r="Q18" s="552"/>
      <c r="R18" s="552">
        <f t="shared" si="4"/>
        <v>34875.699999999997</v>
      </c>
      <c r="S18" s="475"/>
      <c r="U18" s="554" t="s">
        <v>211</v>
      </c>
      <c r="V18" s="555"/>
    </row>
    <row r="19" spans="1:22" ht="15.5" x14ac:dyDescent="0.35">
      <c r="A19" s="450"/>
      <c r="B19" s="478"/>
      <c r="C19" s="556"/>
      <c r="D19" s="551">
        <v>4</v>
      </c>
      <c r="E19" s="552">
        <v>33850</v>
      </c>
      <c r="F19" s="552"/>
      <c r="G19" s="552">
        <f t="shared" si="0"/>
        <v>3415.5000000000005</v>
      </c>
      <c r="H19" s="552"/>
      <c r="I19" s="552">
        <f t="shared" si="1"/>
        <v>8015.68</v>
      </c>
      <c r="J19" s="552"/>
      <c r="K19" s="552">
        <f t="shared" si="5"/>
        <v>45282</v>
      </c>
      <c r="L19" s="553"/>
      <c r="M19" s="552">
        <f t="shared" si="2"/>
        <v>33850</v>
      </c>
      <c r="N19" s="552"/>
      <c r="O19" s="552"/>
      <c r="P19" s="552">
        <f t="shared" si="3"/>
        <v>3415.5000000000005</v>
      </c>
      <c r="Q19" s="552"/>
      <c r="R19" s="552">
        <f t="shared" si="4"/>
        <v>37265.5</v>
      </c>
      <c r="S19" s="475"/>
      <c r="U19" s="554"/>
      <c r="V19" s="555"/>
    </row>
    <row r="20" spans="1:22" ht="15.5" x14ac:dyDescent="0.35">
      <c r="A20" s="450"/>
      <c r="B20" s="478"/>
      <c r="C20" s="556"/>
      <c r="D20" s="551">
        <v>5</v>
      </c>
      <c r="E20" s="557">
        <f>35990+E53</f>
        <v>38374</v>
      </c>
      <c r="F20" s="552"/>
      <c r="G20" s="552">
        <f>IF($M20&gt;$U$11,($E20-$U$11)*$W$11,"ERROR")</f>
        <v>4039.8120000000004</v>
      </c>
      <c r="H20" s="552"/>
      <c r="I20" s="552">
        <f t="shared" si="1"/>
        <v>9086.9632000000001</v>
      </c>
      <c r="J20" s="552"/>
      <c r="K20" s="558">
        <f t="shared" si="5"/>
        <v>51501</v>
      </c>
      <c r="L20" s="553"/>
      <c r="M20" s="552">
        <f t="shared" si="2"/>
        <v>38374</v>
      </c>
      <c r="N20" s="552"/>
      <c r="O20" s="552"/>
      <c r="P20" s="552">
        <f t="shared" si="3"/>
        <v>4039.8120000000004</v>
      </c>
      <c r="Q20" s="552"/>
      <c r="R20" s="552">
        <f t="shared" si="4"/>
        <v>42413.811999999998</v>
      </c>
      <c r="S20" s="475"/>
      <c r="T20" s="559"/>
      <c r="U20" s="554" t="s">
        <v>212</v>
      </c>
      <c r="V20" s="560"/>
    </row>
    <row r="21" spans="1:22" ht="15.5" x14ac:dyDescent="0.35">
      <c r="A21" s="450"/>
      <c r="B21" s="478"/>
      <c r="C21" s="556"/>
      <c r="D21" s="551">
        <v>6</v>
      </c>
      <c r="E21" s="552">
        <v>38810</v>
      </c>
      <c r="F21" s="552"/>
      <c r="G21" s="552">
        <f t="shared" si="0"/>
        <v>4099.9800000000005</v>
      </c>
      <c r="H21" s="552"/>
      <c r="I21" s="552">
        <f t="shared" si="1"/>
        <v>9190.2080000000005</v>
      </c>
      <c r="J21" s="552"/>
      <c r="K21" s="552">
        <f t="shared" si="5"/>
        <v>52100</v>
      </c>
      <c r="L21" s="553"/>
      <c r="M21" s="552">
        <f t="shared" si="2"/>
        <v>38810</v>
      </c>
      <c r="N21" s="552"/>
      <c r="O21" s="552"/>
      <c r="P21" s="552">
        <f t="shared" si="3"/>
        <v>4099.9800000000005</v>
      </c>
      <c r="Q21" s="552"/>
      <c r="R21" s="552">
        <f t="shared" si="4"/>
        <v>42909.98</v>
      </c>
      <c r="S21" s="475"/>
      <c r="T21" s="559"/>
      <c r="U21" s="554" t="s">
        <v>383</v>
      </c>
      <c r="V21" s="560"/>
    </row>
    <row r="22" spans="1:22" ht="15.5" x14ac:dyDescent="0.35">
      <c r="A22" s="450"/>
      <c r="B22" s="561" t="s">
        <v>384</v>
      </c>
      <c r="C22" s="556"/>
      <c r="D22" s="551"/>
      <c r="E22" s="552"/>
      <c r="F22" s="552"/>
      <c r="G22" s="552"/>
      <c r="H22" s="552"/>
      <c r="I22" s="552"/>
      <c r="J22" s="552"/>
      <c r="K22" s="552"/>
      <c r="L22" s="553"/>
      <c r="M22" s="562" t="s">
        <v>385</v>
      </c>
      <c r="N22" s="552"/>
      <c r="O22" s="552"/>
      <c r="P22" s="552"/>
      <c r="Q22" s="552"/>
      <c r="R22" s="552"/>
      <c r="S22" s="475"/>
      <c r="U22" s="554"/>
      <c r="V22" s="560"/>
    </row>
    <row r="23" spans="1:22" ht="15.5" x14ac:dyDescent="0.35">
      <c r="A23" s="450"/>
      <c r="B23" s="478"/>
      <c r="C23" s="556" t="s">
        <v>386</v>
      </c>
      <c r="D23" s="551">
        <v>1</v>
      </c>
      <c r="E23" s="552">
        <v>40625</v>
      </c>
      <c r="F23" s="552"/>
      <c r="G23" s="552">
        <f>IF($M23&gt;$U$11,($E23-$U$11)*$W$11,"ERROR")</f>
        <v>4350.4500000000007</v>
      </c>
      <c r="H23" s="552"/>
      <c r="I23" s="552">
        <f>$E23*$V$13</f>
        <v>9620</v>
      </c>
      <c r="J23" s="552"/>
      <c r="K23" s="552">
        <f t="shared" si="5"/>
        <v>54595</v>
      </c>
      <c r="L23" s="553"/>
      <c r="M23" s="552">
        <f>E23</f>
        <v>40625</v>
      </c>
      <c r="N23" s="552"/>
      <c r="O23" s="552"/>
      <c r="P23" s="552">
        <f>IF($M23&gt;$U$11,($M23-$U$11)*$W$11,"ERROR")</f>
        <v>4350.4500000000007</v>
      </c>
      <c r="Q23" s="552"/>
      <c r="R23" s="552">
        <f>SUM(M23:P23)</f>
        <v>44975.45</v>
      </c>
      <c r="S23" s="475"/>
      <c r="T23" s="559"/>
      <c r="U23" s="554" t="s">
        <v>216</v>
      </c>
      <c r="V23" s="560"/>
    </row>
    <row r="24" spans="1:22" ht="15.5" x14ac:dyDescent="0.35">
      <c r="A24" s="450"/>
      <c r="B24" s="478"/>
      <c r="C24" s="556" t="s">
        <v>387</v>
      </c>
      <c r="D24" s="551">
        <v>2</v>
      </c>
      <c r="E24" s="552">
        <v>42131</v>
      </c>
      <c r="F24" s="552"/>
      <c r="G24" s="552">
        <f>IF($M24&gt;$U$11,($E24-$U$11)*$W$11,"ERROR")</f>
        <v>4558.2780000000002</v>
      </c>
      <c r="H24" s="552"/>
      <c r="I24" s="552">
        <f>$E24*$V$13</f>
        <v>9976.6208000000006</v>
      </c>
      <c r="J24" s="552"/>
      <c r="K24" s="552">
        <f t="shared" si="5"/>
        <v>56666</v>
      </c>
      <c r="L24" s="553"/>
      <c r="M24" s="552">
        <f>E24</f>
        <v>42131</v>
      </c>
      <c r="N24" s="552"/>
      <c r="O24" s="552"/>
      <c r="P24" s="552">
        <f>IF($M24&gt;$U$11,($M24-$U$11)*$W$11,"ERROR")</f>
        <v>4558.2780000000002</v>
      </c>
      <c r="Q24" s="552"/>
      <c r="R24" s="552">
        <f>SUM(M24:P24)</f>
        <v>46689.277999999998</v>
      </c>
      <c r="S24" s="475"/>
      <c r="T24" s="559"/>
      <c r="U24" s="554" t="s">
        <v>388</v>
      </c>
      <c r="V24" s="560"/>
    </row>
    <row r="25" spans="1:22" ht="15.5" x14ac:dyDescent="0.35">
      <c r="A25" s="450"/>
      <c r="B25" s="478"/>
      <c r="C25" s="556"/>
      <c r="D25" s="551">
        <v>3</v>
      </c>
      <c r="E25" s="552">
        <v>43685</v>
      </c>
      <c r="F25" s="552"/>
      <c r="G25" s="552">
        <f>IF($M25&gt;$U$11,($E25-$U$11)*$W$11,"ERROR")</f>
        <v>4772.7300000000005</v>
      </c>
      <c r="H25" s="552"/>
      <c r="I25" s="552">
        <f>$E25*$V$13</f>
        <v>10344.608</v>
      </c>
      <c r="J25" s="552"/>
      <c r="K25" s="552">
        <f t="shared" si="5"/>
        <v>58803</v>
      </c>
      <c r="L25" s="553"/>
      <c r="M25" s="552">
        <f>E25</f>
        <v>43685</v>
      </c>
      <c r="N25" s="552"/>
      <c r="O25" s="552"/>
      <c r="P25" s="552">
        <f>IF($M25&gt;$U$11,($M25-$U$11)*$W$11,"ERROR")</f>
        <v>4772.7300000000005</v>
      </c>
      <c r="Q25" s="552"/>
      <c r="R25" s="552">
        <f>SUM(M25:P25)</f>
        <v>48457.73</v>
      </c>
      <c r="S25" s="475"/>
      <c r="T25" s="559"/>
      <c r="U25" s="554"/>
      <c r="V25" s="560"/>
    </row>
    <row r="26" spans="1:22" ht="15.5" x14ac:dyDescent="0.35">
      <c r="A26" s="450"/>
      <c r="B26" s="478"/>
      <c r="C26" s="556"/>
      <c r="D26" s="551"/>
      <c r="E26" s="552"/>
      <c r="F26" s="552"/>
      <c r="G26" s="552"/>
      <c r="H26" s="552"/>
      <c r="I26" s="552"/>
      <c r="J26" s="552"/>
      <c r="K26" s="552"/>
      <c r="L26" s="553"/>
      <c r="M26" s="552"/>
      <c r="N26" s="552"/>
      <c r="O26" s="552"/>
      <c r="P26" s="552"/>
      <c r="Q26" s="552"/>
      <c r="R26" s="552"/>
      <c r="S26" s="475"/>
      <c r="T26" s="559"/>
      <c r="U26" s="554" t="s">
        <v>219</v>
      </c>
    </row>
    <row r="27" spans="1:22" ht="15.5" x14ac:dyDescent="0.35">
      <c r="A27" s="450"/>
      <c r="B27" s="561" t="s">
        <v>389</v>
      </c>
      <c r="C27" s="556"/>
      <c r="D27" s="551"/>
      <c r="E27" s="552"/>
      <c r="F27" s="552"/>
      <c r="G27" s="552"/>
      <c r="H27" s="552"/>
      <c r="I27" s="552"/>
      <c r="J27" s="552"/>
      <c r="K27" s="552"/>
      <c r="L27" s="553"/>
      <c r="M27" s="562" t="s">
        <v>385</v>
      </c>
      <c r="N27" s="552"/>
      <c r="O27" s="552"/>
      <c r="P27" s="552"/>
      <c r="Q27" s="552"/>
      <c r="R27" s="552"/>
      <c r="S27" s="475"/>
      <c r="T27" s="559"/>
      <c r="U27" s="554" t="s">
        <v>221</v>
      </c>
      <c r="V27" s="560"/>
    </row>
    <row r="28" spans="1:22" ht="15.5" x14ac:dyDescent="0.35">
      <c r="A28" s="450"/>
      <c r="B28" s="563"/>
      <c r="C28" s="556"/>
      <c r="D28" s="533"/>
      <c r="E28" s="552"/>
      <c r="F28" s="552"/>
      <c r="G28" s="552"/>
      <c r="H28" s="552"/>
      <c r="I28" s="552"/>
      <c r="J28" s="552"/>
      <c r="K28" s="552"/>
      <c r="L28" s="553"/>
      <c r="M28" s="552"/>
      <c r="N28" s="552"/>
      <c r="O28" s="552"/>
      <c r="P28" s="552"/>
      <c r="Q28" s="552"/>
      <c r="R28" s="552"/>
      <c r="S28" s="475"/>
      <c r="T28" s="559"/>
      <c r="U28" s="554" t="s">
        <v>390</v>
      </c>
      <c r="V28" s="560"/>
    </row>
    <row r="29" spans="1:22" ht="15.5" x14ac:dyDescent="0.35">
      <c r="A29" s="450"/>
      <c r="B29" s="564" t="s">
        <v>391</v>
      </c>
      <c r="C29" s="556" t="s">
        <v>392</v>
      </c>
      <c r="D29" s="565">
        <v>1</v>
      </c>
      <c r="E29" s="552">
        <v>19340</v>
      </c>
      <c r="F29" s="552"/>
      <c r="G29" s="552">
        <f t="shared" ref="G29:G34" si="6">IF($M29&gt;$U$11,($E29-$U$11)*$W$11,"ERROR")</f>
        <v>1413.1200000000001</v>
      </c>
      <c r="H29" s="552"/>
      <c r="I29" s="552">
        <f t="shared" ref="I29:I34" si="7">$E29*$V$13</f>
        <v>4579.7120000000004</v>
      </c>
      <c r="J29" s="552"/>
      <c r="K29" s="552">
        <f t="shared" si="5"/>
        <v>25333</v>
      </c>
      <c r="L29" s="553"/>
      <c r="M29" s="552">
        <f t="shared" ref="M29:M34" si="8">E29</f>
        <v>19340</v>
      </c>
      <c r="N29" s="552"/>
      <c r="O29" s="552"/>
      <c r="P29" s="552">
        <f t="shared" ref="P29:P36" si="9">IF($M29&gt;$U$11,($M29-$U$11)*$W$11,"ERROR")</f>
        <v>1413.1200000000001</v>
      </c>
      <c r="Q29" s="552"/>
      <c r="R29" s="552">
        <f t="shared" ref="R29:R34" si="10">SUM(M29:P29)</f>
        <v>20753.12</v>
      </c>
      <c r="S29" s="475"/>
      <c r="T29" s="559"/>
      <c r="U29" s="554"/>
      <c r="V29" s="560"/>
    </row>
    <row r="30" spans="1:22" ht="15.5" x14ac:dyDescent="0.35">
      <c r="A30" s="450"/>
      <c r="B30" s="564" t="s">
        <v>393</v>
      </c>
      <c r="C30" s="556" t="s">
        <v>394</v>
      </c>
      <c r="D30" s="565">
        <v>2</v>
      </c>
      <c r="E30" s="552">
        <v>21559</v>
      </c>
      <c r="F30" s="552"/>
      <c r="G30" s="552">
        <f t="shared" si="6"/>
        <v>1719.3420000000001</v>
      </c>
      <c r="H30" s="552"/>
      <c r="I30" s="552">
        <f t="shared" si="7"/>
        <v>5105.1711999999998</v>
      </c>
      <c r="J30" s="552"/>
      <c r="K30" s="552">
        <f t="shared" si="5"/>
        <v>28383</v>
      </c>
      <c r="L30" s="553"/>
      <c r="M30" s="552">
        <f t="shared" si="8"/>
        <v>21559</v>
      </c>
      <c r="N30" s="552"/>
      <c r="O30" s="552"/>
      <c r="P30" s="552">
        <f t="shared" si="9"/>
        <v>1719.3420000000001</v>
      </c>
      <c r="Q30" s="552"/>
      <c r="R30" s="552">
        <f t="shared" si="10"/>
        <v>23278.342000000001</v>
      </c>
      <c r="S30" s="475"/>
      <c r="T30" s="559"/>
      <c r="U30" s="554"/>
      <c r="V30" s="560"/>
    </row>
    <row r="31" spans="1:22" ht="15.5" x14ac:dyDescent="0.35">
      <c r="A31" s="450"/>
      <c r="B31" s="566"/>
      <c r="C31" s="556"/>
      <c r="D31" s="565">
        <v>3</v>
      </c>
      <c r="E31" s="552">
        <v>23777</v>
      </c>
      <c r="F31" s="552"/>
      <c r="G31" s="552">
        <f t="shared" si="6"/>
        <v>2025.4260000000002</v>
      </c>
      <c r="H31" s="552"/>
      <c r="I31" s="552">
        <f t="shared" si="7"/>
        <v>5630.3936000000003</v>
      </c>
      <c r="J31" s="552"/>
      <c r="K31" s="552">
        <f t="shared" si="5"/>
        <v>31432</v>
      </c>
      <c r="L31" s="553"/>
      <c r="M31" s="552">
        <f t="shared" si="8"/>
        <v>23777</v>
      </c>
      <c r="N31" s="552"/>
      <c r="O31" s="552"/>
      <c r="P31" s="552">
        <f t="shared" si="9"/>
        <v>2025.4260000000002</v>
      </c>
      <c r="Q31" s="552"/>
      <c r="R31" s="552">
        <f t="shared" si="10"/>
        <v>25802.425999999999</v>
      </c>
      <c r="S31" s="475"/>
      <c r="T31" s="559"/>
      <c r="U31" s="554"/>
    </row>
    <row r="32" spans="1:22" ht="15.5" x14ac:dyDescent="0.35">
      <c r="A32" s="450"/>
      <c r="B32" s="566"/>
      <c r="C32" s="556"/>
      <c r="D32" s="565">
        <v>4</v>
      </c>
      <c r="E32" s="552">
        <v>25733</v>
      </c>
      <c r="F32" s="552"/>
      <c r="G32" s="552">
        <f t="shared" si="6"/>
        <v>2295.3540000000003</v>
      </c>
      <c r="H32" s="552"/>
      <c r="I32" s="552">
        <f t="shared" si="7"/>
        <v>6093.5744000000004</v>
      </c>
      <c r="J32" s="552"/>
      <c r="K32" s="552">
        <f t="shared" si="5"/>
        <v>34122</v>
      </c>
      <c r="L32" s="553"/>
      <c r="M32" s="552">
        <f t="shared" si="8"/>
        <v>25733</v>
      </c>
      <c r="N32" s="552"/>
      <c r="O32" s="552"/>
      <c r="P32" s="552">
        <f t="shared" si="9"/>
        <v>2295.3540000000003</v>
      </c>
      <c r="Q32" s="552"/>
      <c r="R32" s="552">
        <f t="shared" si="10"/>
        <v>28028.353999999999</v>
      </c>
      <c r="S32" s="475"/>
      <c r="T32" s="559"/>
      <c r="U32" s="554"/>
    </row>
    <row r="33" spans="1:22" ht="15.5" x14ac:dyDescent="0.35">
      <c r="A33" s="450"/>
      <c r="B33" s="563"/>
      <c r="C33" s="556"/>
      <c r="D33" s="565">
        <v>5</v>
      </c>
      <c r="E33" s="552">
        <v>27954</v>
      </c>
      <c r="F33" s="552"/>
      <c r="G33" s="552">
        <f t="shared" si="6"/>
        <v>2601.8520000000003</v>
      </c>
      <c r="H33" s="552"/>
      <c r="I33" s="552">
        <f t="shared" si="7"/>
        <v>6619.5072</v>
      </c>
      <c r="J33" s="552"/>
      <c r="K33" s="552">
        <f t="shared" si="5"/>
        <v>37176</v>
      </c>
      <c r="L33" s="553"/>
      <c r="M33" s="552">
        <f t="shared" si="8"/>
        <v>27954</v>
      </c>
      <c r="N33" s="552"/>
      <c r="O33" s="552"/>
      <c r="P33" s="552">
        <f t="shared" si="9"/>
        <v>2601.8520000000003</v>
      </c>
      <c r="Q33" s="552"/>
      <c r="R33" s="552">
        <f t="shared" si="10"/>
        <v>30555.851999999999</v>
      </c>
      <c r="S33" s="475"/>
      <c r="T33" s="559"/>
      <c r="U33" s="554"/>
      <c r="V33" s="560"/>
    </row>
    <row r="34" spans="1:22" ht="15.5" x14ac:dyDescent="0.35">
      <c r="A34" s="450"/>
      <c r="B34" s="563"/>
      <c r="C34" s="556"/>
      <c r="D34" s="565">
        <v>6</v>
      </c>
      <c r="E34" s="552">
        <v>30172</v>
      </c>
      <c r="F34" s="552"/>
      <c r="G34" s="552">
        <f t="shared" si="6"/>
        <v>2907.9360000000001</v>
      </c>
      <c r="H34" s="552"/>
      <c r="I34" s="552">
        <f t="shared" si="7"/>
        <v>7144.7296000000006</v>
      </c>
      <c r="J34" s="552"/>
      <c r="K34" s="552">
        <f t="shared" si="5"/>
        <v>40225</v>
      </c>
      <c r="L34" s="553"/>
      <c r="M34" s="552">
        <f t="shared" si="8"/>
        <v>30172</v>
      </c>
      <c r="N34" s="552"/>
      <c r="O34" s="552"/>
      <c r="P34" s="552">
        <f t="shared" si="9"/>
        <v>2907.9360000000001</v>
      </c>
      <c r="Q34" s="552"/>
      <c r="R34" s="552">
        <f t="shared" si="10"/>
        <v>33079.936000000002</v>
      </c>
      <c r="S34" s="475"/>
      <c r="T34" s="559"/>
      <c r="U34" s="554"/>
      <c r="V34" s="560"/>
    </row>
    <row r="35" spans="1:22" ht="15.5" x14ac:dyDescent="0.35">
      <c r="A35" s="450"/>
      <c r="B35" s="563"/>
      <c r="C35" s="556"/>
      <c r="D35" s="565"/>
      <c r="E35" s="567"/>
      <c r="F35" s="567"/>
      <c r="G35" s="567"/>
      <c r="H35" s="567"/>
      <c r="I35" s="567"/>
      <c r="J35" s="567"/>
      <c r="K35" s="567"/>
      <c r="L35" s="568"/>
      <c r="M35" s="567"/>
      <c r="N35" s="567"/>
      <c r="O35" s="567"/>
      <c r="P35" s="567"/>
      <c r="Q35" s="567"/>
      <c r="R35" s="567"/>
      <c r="S35" s="475"/>
      <c r="T35" s="559"/>
      <c r="U35" s="554"/>
      <c r="V35" s="560"/>
    </row>
    <row r="36" spans="1:22" ht="15.5" x14ac:dyDescent="0.35">
      <c r="A36" s="450"/>
      <c r="B36" s="563"/>
      <c r="C36" s="556"/>
      <c r="D36" s="551">
        <v>5</v>
      </c>
      <c r="E36" s="557">
        <f>35990</f>
        <v>35990</v>
      </c>
      <c r="F36" s="552"/>
      <c r="G36" s="552">
        <f>IF($M36&gt;$U$11,($E36-$U$11)*$W$11,"ERROR")</f>
        <v>3710.82</v>
      </c>
      <c r="H36" s="552"/>
      <c r="I36" s="552">
        <f t="shared" ref="I36" si="11">$E36*$V$13</f>
        <v>8522.4320000000007</v>
      </c>
      <c r="J36" s="552"/>
      <c r="K36" s="558">
        <f t="shared" ref="K36" si="12">E36+ROUND(G36,0)+ROUND(I36,0)</f>
        <v>48223</v>
      </c>
      <c r="L36" s="568"/>
      <c r="M36" s="552">
        <f t="shared" ref="M36" si="13">E36</f>
        <v>35990</v>
      </c>
      <c r="N36" s="552"/>
      <c r="O36" s="552"/>
      <c r="P36" s="552">
        <f t="shared" si="9"/>
        <v>3710.82</v>
      </c>
      <c r="Q36" s="552"/>
      <c r="R36" s="552">
        <f t="shared" ref="R36" si="14">SUM(M36:P36)</f>
        <v>39700.82</v>
      </c>
      <c r="S36" s="475"/>
      <c r="T36" s="559"/>
      <c r="U36" s="554"/>
      <c r="V36" s="560"/>
    </row>
    <row r="37" spans="1:22" ht="16" thickBot="1" x14ac:dyDescent="0.4">
      <c r="A37" s="450"/>
      <c r="B37" s="569"/>
      <c r="C37" s="486"/>
      <c r="D37" s="570"/>
      <c r="E37" s="488"/>
      <c r="F37" s="488"/>
      <c r="G37" s="488"/>
      <c r="H37" s="488"/>
      <c r="I37" s="488"/>
      <c r="J37" s="488"/>
      <c r="K37" s="488"/>
      <c r="L37" s="571"/>
      <c r="M37" s="572"/>
      <c r="N37" s="488"/>
      <c r="O37" s="488"/>
      <c r="P37" s="488"/>
      <c r="Q37" s="488"/>
      <c r="R37" s="488"/>
      <c r="S37" s="490"/>
      <c r="T37" s="559"/>
      <c r="U37" s="554"/>
    </row>
    <row r="38" spans="1:22" ht="13.5" thickBot="1" x14ac:dyDescent="0.35">
      <c r="B38" s="573"/>
      <c r="C38" s="546"/>
      <c r="D38" s="574"/>
      <c r="E38" s="575"/>
      <c r="F38" s="575"/>
      <c r="G38" s="575"/>
      <c r="H38" s="575"/>
      <c r="I38" s="575"/>
      <c r="J38" s="575"/>
      <c r="K38" s="575"/>
      <c r="L38" s="575"/>
      <c r="M38" s="575"/>
      <c r="N38" s="575"/>
      <c r="O38" s="575"/>
      <c r="P38" s="575"/>
      <c r="Q38" s="575"/>
      <c r="R38" s="575"/>
      <c r="T38" s="559"/>
    </row>
    <row r="39" spans="1:22" ht="13" x14ac:dyDescent="0.3">
      <c r="A39" s="450" t="s">
        <v>395</v>
      </c>
      <c r="B39" s="412" t="s">
        <v>396</v>
      </c>
      <c r="C39" s="414"/>
      <c r="D39" s="576"/>
      <c r="E39" s="577"/>
      <c r="F39" s="577"/>
      <c r="G39" s="578"/>
      <c r="H39" s="575"/>
      <c r="I39" s="575"/>
      <c r="J39" s="575"/>
      <c r="K39" s="575"/>
      <c r="L39" s="575"/>
      <c r="M39" s="575"/>
      <c r="N39" s="575"/>
      <c r="O39" s="575"/>
      <c r="P39" s="575"/>
      <c r="Q39" s="575"/>
      <c r="R39" s="575"/>
      <c r="T39" s="559"/>
    </row>
    <row r="40" spans="1:22" x14ac:dyDescent="0.25">
      <c r="B40" s="423"/>
      <c r="C40" s="579"/>
      <c r="D40" s="580"/>
      <c r="E40" s="581"/>
      <c r="F40" s="581"/>
      <c r="G40" s="582"/>
      <c r="T40" s="559"/>
    </row>
    <row r="41" spans="1:22" x14ac:dyDescent="0.25">
      <c r="B41" s="423" t="s">
        <v>397</v>
      </c>
      <c r="C41" s="579"/>
      <c r="D41" s="580"/>
      <c r="E41" s="581"/>
      <c r="F41" s="581"/>
      <c r="G41" s="582"/>
      <c r="H41" s="509" t="s">
        <v>398</v>
      </c>
      <c r="T41" s="559"/>
    </row>
    <row r="42" spans="1:22" x14ac:dyDescent="0.25">
      <c r="B42" s="423" t="s">
        <v>399</v>
      </c>
      <c r="C42" s="579"/>
      <c r="D42" s="580"/>
      <c r="E42" s="583">
        <v>600</v>
      </c>
      <c r="F42" s="581"/>
      <c r="G42" s="582"/>
      <c r="T42" s="559"/>
    </row>
    <row r="43" spans="1:22" x14ac:dyDescent="0.25">
      <c r="B43" s="423" t="s">
        <v>400</v>
      </c>
      <c r="C43" s="579"/>
      <c r="D43" s="580"/>
      <c r="E43" s="583">
        <v>2975</v>
      </c>
      <c r="F43" s="581"/>
      <c r="G43" s="582"/>
    </row>
    <row r="44" spans="1:22" x14ac:dyDescent="0.25">
      <c r="B44" s="423"/>
      <c r="C44" s="579"/>
      <c r="D44" s="580"/>
      <c r="E44" s="583"/>
      <c r="F44" s="581"/>
      <c r="G44" s="582"/>
    </row>
    <row r="45" spans="1:22" x14ac:dyDescent="0.25">
      <c r="B45" s="423" t="s">
        <v>401</v>
      </c>
      <c r="C45" s="584"/>
      <c r="D45" s="424"/>
      <c r="E45" s="583"/>
      <c r="F45" s="584"/>
      <c r="G45" s="585"/>
      <c r="H45" s="509" t="s">
        <v>402</v>
      </c>
    </row>
    <row r="46" spans="1:22" x14ac:dyDescent="0.25">
      <c r="B46" s="423" t="s">
        <v>399</v>
      </c>
      <c r="C46" s="584"/>
      <c r="D46" s="424"/>
      <c r="E46" s="583">
        <v>3017</v>
      </c>
      <c r="F46" s="584"/>
      <c r="G46" s="582"/>
    </row>
    <row r="47" spans="1:22" x14ac:dyDescent="0.25">
      <c r="B47" s="423" t="s">
        <v>400</v>
      </c>
      <c r="C47" s="584"/>
      <c r="D47" s="424"/>
      <c r="E47" s="583">
        <v>7368</v>
      </c>
      <c r="F47" s="584"/>
      <c r="G47" s="582"/>
    </row>
    <row r="48" spans="1:22" x14ac:dyDescent="0.25">
      <c r="B48" s="423"/>
      <c r="C48" s="584"/>
      <c r="D48" s="424"/>
      <c r="E48" s="583"/>
      <c r="F48" s="584"/>
      <c r="G48" s="582"/>
    </row>
    <row r="49" spans="2:22" x14ac:dyDescent="0.25">
      <c r="B49" s="423" t="s">
        <v>403</v>
      </c>
      <c r="C49" s="584"/>
      <c r="D49" s="424"/>
      <c r="E49" s="583"/>
      <c r="F49" s="584"/>
      <c r="G49" s="582"/>
      <c r="H49" s="509" t="s">
        <v>404</v>
      </c>
    </row>
    <row r="50" spans="2:22" x14ac:dyDescent="0.25">
      <c r="B50" s="586" t="s">
        <v>399</v>
      </c>
      <c r="C50" s="424"/>
      <c r="D50" s="424"/>
      <c r="E50" s="583">
        <v>8706</v>
      </c>
      <c r="F50" s="584"/>
      <c r="G50" s="582"/>
      <c r="V50" s="560"/>
    </row>
    <row r="51" spans="2:22" x14ac:dyDescent="0.25">
      <c r="B51" s="586" t="s">
        <v>400</v>
      </c>
      <c r="C51" s="424"/>
      <c r="D51" s="424"/>
      <c r="E51" s="583">
        <v>14732</v>
      </c>
      <c r="F51" s="584"/>
      <c r="G51" s="582"/>
      <c r="V51" s="560"/>
    </row>
    <row r="52" spans="2:22" x14ac:dyDescent="0.25">
      <c r="B52" s="586"/>
      <c r="C52" s="424"/>
      <c r="D52" s="424"/>
      <c r="E52" s="583"/>
      <c r="F52" s="584"/>
      <c r="G52" s="582"/>
    </row>
    <row r="53" spans="2:22" x14ac:dyDescent="0.25">
      <c r="B53" s="586" t="s">
        <v>405</v>
      </c>
      <c r="C53" s="424"/>
      <c r="D53" s="424"/>
      <c r="E53" s="587">
        <v>2384</v>
      </c>
      <c r="F53" s="584"/>
      <c r="G53" s="582"/>
    </row>
    <row r="54" spans="2:22" ht="13" thickBot="1" x14ac:dyDescent="0.3">
      <c r="B54" s="542" t="s">
        <v>406</v>
      </c>
      <c r="C54" s="439"/>
      <c r="D54" s="439"/>
      <c r="E54" s="588">
        <v>4703</v>
      </c>
      <c r="F54" s="589"/>
      <c r="G54" s="590"/>
      <c r="V54" s="560"/>
    </row>
    <row r="55" spans="2:22" x14ac:dyDescent="0.25">
      <c r="V55" s="560"/>
    </row>
    <row r="57" spans="2:22" ht="13" x14ac:dyDescent="0.3">
      <c r="B57" s="450"/>
      <c r="V57" s="560"/>
    </row>
    <row r="58" spans="2:22" x14ac:dyDescent="0.25">
      <c r="V58" s="560"/>
    </row>
    <row r="59" spans="2:22" ht="14.5" x14ac:dyDescent="0.35">
      <c r="B59" s="591"/>
      <c r="C59"/>
      <c r="E59" s="575"/>
      <c r="F59"/>
      <c r="G59"/>
    </row>
    <row r="60" spans="2:22" ht="14.5" x14ac:dyDescent="0.35">
      <c r="C60"/>
      <c r="E60" s="575"/>
      <c r="F60"/>
      <c r="G60"/>
    </row>
    <row r="61" spans="2:22" x14ac:dyDescent="0.25">
      <c r="D61" s="592"/>
    </row>
    <row r="62" spans="2:22" x14ac:dyDescent="0.25">
      <c r="D62" s="592"/>
    </row>
    <row r="63" spans="2:22" x14ac:dyDescent="0.25">
      <c r="D63" s="592"/>
    </row>
    <row r="64" spans="2:22" x14ac:dyDescent="0.25">
      <c r="D64" s="592"/>
    </row>
    <row r="65" spans="4:4" x14ac:dyDescent="0.25">
      <c r="D65" s="592"/>
    </row>
    <row r="66" spans="4:4" x14ac:dyDescent="0.25">
      <c r="D66" s="592"/>
    </row>
  </sheetData>
  <mergeCells count="3">
    <mergeCell ref="B3:S4"/>
    <mergeCell ref="B5:S5"/>
    <mergeCell ref="B6:S6"/>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FDE0-660A-45DF-8E0D-B8721FA9179C}">
  <dimension ref="A2:G92"/>
  <sheetViews>
    <sheetView topLeftCell="A9" workbookViewId="0">
      <selection activeCell="B9" sqref="B9"/>
    </sheetView>
  </sheetViews>
  <sheetFormatPr defaultColWidth="9.1796875" defaultRowHeight="14" x14ac:dyDescent="0.3"/>
  <cols>
    <col min="1" max="1" width="66" style="9" customWidth="1"/>
    <col min="2" max="2" width="46.453125" style="9" customWidth="1"/>
    <col min="3" max="3" width="6.54296875" style="9" customWidth="1"/>
    <col min="4" max="4" width="52.7265625" style="10" customWidth="1"/>
    <col min="5" max="5" width="11.81640625" style="9" customWidth="1"/>
    <col min="6" max="6" width="9.1796875" style="9"/>
    <col min="7" max="7" width="12.453125" style="9" bestFit="1" customWidth="1"/>
    <col min="8" max="16384" width="9.1796875" style="9"/>
  </cols>
  <sheetData>
    <row r="2" spans="1:7" x14ac:dyDescent="0.3">
      <c r="A2" s="8" t="s">
        <v>0</v>
      </c>
      <c r="B2" s="10">
        <v>9257012</v>
      </c>
    </row>
    <row r="4" spans="1:7" x14ac:dyDescent="0.3">
      <c r="A4" s="1" t="s">
        <v>1</v>
      </c>
      <c r="B4" s="2" t="s">
        <v>66</v>
      </c>
      <c r="D4" s="2"/>
    </row>
    <row r="5" spans="1:7" x14ac:dyDescent="0.3">
      <c r="A5" s="9" t="s">
        <v>3</v>
      </c>
      <c r="B5" s="10">
        <v>80</v>
      </c>
    </row>
    <row r="6" spans="1:7" x14ac:dyDescent="0.3">
      <c r="A6" s="9" t="s">
        <v>4</v>
      </c>
      <c r="B6" s="10">
        <f>B5*C6</f>
        <v>8</v>
      </c>
      <c r="C6" s="215">
        <v>0.1</v>
      </c>
      <c r="D6" s="9"/>
    </row>
    <row r="7" spans="1:7" x14ac:dyDescent="0.3">
      <c r="A7" s="9" t="s">
        <v>5</v>
      </c>
      <c r="B7" s="10">
        <f>B5*C7</f>
        <v>72</v>
      </c>
      <c r="C7" s="215">
        <v>0.9</v>
      </c>
      <c r="D7" s="10" t="s">
        <v>6</v>
      </c>
    </row>
    <row r="8" spans="1:7" ht="28" x14ac:dyDescent="0.3">
      <c r="A8" s="9" t="s">
        <v>7</v>
      </c>
      <c r="B8" s="11">
        <v>9790</v>
      </c>
      <c r="D8" s="20" t="s">
        <v>8</v>
      </c>
      <c r="G8" s="88"/>
    </row>
    <row r="9" spans="1:7" ht="28" x14ac:dyDescent="0.3">
      <c r="A9" s="9" t="s">
        <v>10</v>
      </c>
      <c r="B9" s="11">
        <v>12431</v>
      </c>
      <c r="D9" s="20" t="s">
        <v>11</v>
      </c>
    </row>
    <row r="10" spans="1:7" x14ac:dyDescent="0.3">
      <c r="B10" s="11"/>
      <c r="D10" s="20"/>
    </row>
    <row r="11" spans="1:7" x14ac:dyDescent="0.3">
      <c r="A11" s="19" t="s">
        <v>12</v>
      </c>
      <c r="B11" s="11"/>
      <c r="D11" s="20"/>
    </row>
    <row r="12" spans="1:7" x14ac:dyDescent="0.3">
      <c r="A12" s="9" t="s">
        <v>13</v>
      </c>
      <c r="B12" s="11">
        <f>(B6*B8)+(B7*B9)</f>
        <v>973352</v>
      </c>
      <c r="D12" s="20"/>
      <c r="F12" s="270"/>
    </row>
    <row r="13" spans="1:7" x14ac:dyDescent="0.3">
      <c r="A13" s="9" t="s">
        <v>14</v>
      </c>
      <c r="B13" s="11">
        <f>(('[14]TEACHING ASSISTANT 2023-24'!L42+490)*6)*1.03</f>
        <v>191782.1831528387</v>
      </c>
      <c r="D13" s="20" t="s">
        <v>15</v>
      </c>
      <c r="E13" s="11"/>
      <c r="F13" s="11"/>
    </row>
    <row r="14" spans="1:7" x14ac:dyDescent="0.3">
      <c r="A14" s="35" t="s">
        <v>16</v>
      </c>
      <c r="B14" s="36">
        <f>SUM(B12:B13)</f>
        <v>1165134.1831528386</v>
      </c>
      <c r="C14" s="11"/>
      <c r="D14" s="11"/>
    </row>
    <row r="15" spans="1:7" x14ac:dyDescent="0.3">
      <c r="A15" s="35" t="s">
        <v>20</v>
      </c>
      <c r="B15" s="36">
        <f>28*190*2.53</f>
        <v>13459.599999999999</v>
      </c>
      <c r="C15" s="11"/>
      <c r="D15" s="11" t="s">
        <v>357</v>
      </c>
    </row>
    <row r="16" spans="1:7" x14ac:dyDescent="0.3">
      <c r="A16" s="3"/>
      <c r="B16" s="11"/>
      <c r="C16" s="11"/>
      <c r="D16" s="11"/>
    </row>
    <row r="17" spans="1:7" x14ac:dyDescent="0.3">
      <c r="A17" s="3" t="s">
        <v>24</v>
      </c>
      <c r="B17" s="4" t="s">
        <v>25</v>
      </c>
      <c r="C17" s="4"/>
      <c r="D17" s="4" t="s">
        <v>358</v>
      </c>
    </row>
    <row r="18" spans="1:7" x14ac:dyDescent="0.3">
      <c r="A18" s="1"/>
      <c r="B18" s="2"/>
    </row>
    <row r="19" spans="1:7" ht="28" x14ac:dyDescent="0.3">
      <c r="A19" s="35" t="s">
        <v>27</v>
      </c>
      <c r="B19" s="37">
        <f>SUM('[14]Special Funding Summary'!B59-(20500*1.03))</f>
        <v>417603.2</v>
      </c>
      <c r="C19" s="10"/>
      <c r="D19" s="261" t="s">
        <v>325</v>
      </c>
      <c r="F19" s="269"/>
    </row>
    <row r="20" spans="1:7" x14ac:dyDescent="0.3">
      <c r="A20" s="35" t="s">
        <v>28</v>
      </c>
      <c r="B20" s="37">
        <f>'[14]Special Funding Summary'!D59</f>
        <v>122003.5</v>
      </c>
      <c r="D20" s="12"/>
    </row>
    <row r="22" spans="1:7" x14ac:dyDescent="0.3">
      <c r="A22" s="5" t="s">
        <v>67</v>
      </c>
      <c r="B22" s="13">
        <f>B14+B15+B19+B20</f>
        <v>1718200.4831528387</v>
      </c>
      <c r="D22" s="11"/>
    </row>
    <row r="23" spans="1:7" x14ac:dyDescent="0.3">
      <c r="A23" s="5"/>
      <c r="B23" s="13"/>
      <c r="D23" s="13"/>
    </row>
    <row r="24" spans="1:7" x14ac:dyDescent="0.3">
      <c r="A24" s="1" t="s">
        <v>37</v>
      </c>
    </row>
    <row r="25" spans="1:7" x14ac:dyDescent="0.3">
      <c r="D25" s="260"/>
    </row>
    <row r="26" spans="1:7" x14ac:dyDescent="0.3">
      <c r="A26" s="3" t="s">
        <v>38</v>
      </c>
      <c r="B26" s="11">
        <f>ROUND(((144556+56084)*1.03),-1)</f>
        <v>206660</v>
      </c>
      <c r="D26" s="11" t="s">
        <v>68</v>
      </c>
    </row>
    <row r="27" spans="1:7" x14ac:dyDescent="0.3">
      <c r="A27" s="3" t="s">
        <v>39</v>
      </c>
      <c r="B27" s="11">
        <f>ROUND(('[14]ASD Unit'!D22),-1)</f>
        <v>68750</v>
      </c>
      <c r="D27" s="11" t="s">
        <v>327</v>
      </c>
    </row>
    <row r="28" spans="1:7" x14ac:dyDescent="0.3">
      <c r="A28" s="6" t="s">
        <v>40</v>
      </c>
      <c r="B28" s="41">
        <f>ROUND(124440,-1)</f>
        <v>124440</v>
      </c>
      <c r="C28" s="15"/>
      <c r="D28" s="11" t="s">
        <v>326</v>
      </c>
    </row>
    <row r="29" spans="1:7" ht="14.5" x14ac:dyDescent="0.35">
      <c r="A29" s="6" t="s">
        <v>69</v>
      </c>
      <c r="B29" s="42">
        <v>400000</v>
      </c>
      <c r="C29" s="11"/>
      <c r="D29" s="20" t="s">
        <v>320</v>
      </c>
      <c r="G29" s="15"/>
    </row>
    <row r="30" spans="1:7" x14ac:dyDescent="0.3">
      <c r="A30" s="6"/>
      <c r="B30" s="41"/>
      <c r="C30" s="11"/>
      <c r="D30" s="11"/>
      <c r="G30" s="15"/>
    </row>
    <row r="31" spans="1:7" x14ac:dyDescent="0.3">
      <c r="B31" s="16">
        <f>SUM(B26:B30)</f>
        <v>799850</v>
      </c>
      <c r="C31" s="11"/>
      <c r="D31" s="16"/>
    </row>
    <row r="32" spans="1:7" x14ac:dyDescent="0.3">
      <c r="B32" s="13"/>
      <c r="C32" s="11"/>
      <c r="D32" s="13"/>
      <c r="G32" s="15"/>
    </row>
    <row r="33" spans="1:7" x14ac:dyDescent="0.3">
      <c r="A33" s="5" t="s">
        <v>318</v>
      </c>
      <c r="B33" s="13">
        <f>B22+B31</f>
        <v>2518050.4831528384</v>
      </c>
      <c r="C33" s="11"/>
      <c r="D33" s="11" t="s">
        <v>330</v>
      </c>
      <c r="G33" s="15"/>
    </row>
    <row r="34" spans="1:7" x14ac:dyDescent="0.3">
      <c r="B34" s="13"/>
      <c r="C34" s="11"/>
      <c r="D34" s="13"/>
      <c r="G34" s="15"/>
    </row>
    <row r="35" spans="1:7" x14ac:dyDescent="0.3">
      <c r="A35" s="366" t="s">
        <v>296</v>
      </c>
      <c r="B35" s="493">
        <v>65447</v>
      </c>
      <c r="D35" s="13"/>
    </row>
    <row r="36" spans="1:7" x14ac:dyDescent="0.3">
      <c r="A36" s="5"/>
      <c r="B36" s="13"/>
      <c r="D36" s="13"/>
    </row>
    <row r="37" spans="1:7" x14ac:dyDescent="0.3">
      <c r="A37" s="5" t="s">
        <v>328</v>
      </c>
      <c r="B37" s="13">
        <f>B33+B35</f>
        <v>2583497.4831528384</v>
      </c>
      <c r="C37" s="11"/>
      <c r="D37" s="13"/>
    </row>
    <row r="38" spans="1:7" x14ac:dyDescent="0.3">
      <c r="A38" s="8"/>
      <c r="B38" s="13"/>
      <c r="C38" s="11"/>
      <c r="D38" s="13"/>
    </row>
    <row r="39" spans="1:7" x14ac:dyDescent="0.3">
      <c r="A39" s="263"/>
      <c r="B39" s="264"/>
      <c r="C39" s="265"/>
      <c r="D39" s="264"/>
    </row>
    <row r="40" spans="1:7" x14ac:dyDescent="0.3">
      <c r="A40" s="8" t="s">
        <v>70</v>
      </c>
      <c r="B40" s="13"/>
      <c r="C40" s="11"/>
      <c r="D40" s="13"/>
    </row>
    <row r="41" spans="1:7" x14ac:dyDescent="0.3">
      <c r="A41" s="3" t="s">
        <v>34</v>
      </c>
      <c r="B41" s="13">
        <v>10000</v>
      </c>
      <c r="C41" s="11"/>
      <c r="D41" s="13"/>
    </row>
    <row r="42" spans="1:7" x14ac:dyDescent="0.3">
      <c r="A42" s="3" t="s">
        <v>35</v>
      </c>
      <c r="B42" s="13">
        <f>(B22-(B5*B41))/B5</f>
        <v>11477.506039410484</v>
      </c>
      <c r="C42" s="11"/>
      <c r="D42" s="13"/>
    </row>
    <row r="43" spans="1:7" x14ac:dyDescent="0.3">
      <c r="A43" s="3" t="s">
        <v>36</v>
      </c>
      <c r="B43" s="11">
        <f>SUM(B41:B42)</f>
        <v>21477.506039410484</v>
      </c>
      <c r="C43" s="11"/>
    </row>
    <row r="44" spans="1:7" x14ac:dyDescent="0.3">
      <c r="A44" s="8"/>
      <c r="B44" s="13"/>
      <c r="C44" s="11"/>
    </row>
    <row r="45" spans="1:7" x14ac:dyDescent="0.3">
      <c r="A45" s="5" t="s">
        <v>329</v>
      </c>
      <c r="B45" s="10"/>
    </row>
    <row r="46" spans="1:7" ht="28" x14ac:dyDescent="0.3">
      <c r="A46" s="9" t="s">
        <v>46</v>
      </c>
      <c r="B46" s="11">
        <f>'[14]Pilgrim Formula - 2021'!B28-'[14]Pilgrim Formula - 2021'!B48</f>
        <v>1551765.2496760718</v>
      </c>
      <c r="D46" s="365" t="s">
        <v>331</v>
      </c>
    </row>
    <row r="47" spans="1:7" x14ac:dyDescent="0.3">
      <c r="B47" s="11"/>
      <c r="D47" s="365"/>
    </row>
    <row r="48" spans="1:7" ht="28" x14ac:dyDescent="0.3">
      <c r="A48" s="9" t="s">
        <v>71</v>
      </c>
      <c r="B48" s="11">
        <f>B22-'[14]Pilgrim Formula - 2021'!B48</f>
        <v>1651082.7618028386</v>
      </c>
      <c r="D48" s="365" t="s">
        <v>332</v>
      </c>
    </row>
    <row r="49" spans="1:6" ht="28" x14ac:dyDescent="0.3">
      <c r="A49" s="8" t="s">
        <v>317</v>
      </c>
      <c r="B49" s="262">
        <f>(B48-B46)/B46</f>
        <v>6.4002923217606006E-2</v>
      </c>
      <c r="D49" s="365" t="s">
        <v>324</v>
      </c>
    </row>
    <row r="50" spans="1:6" x14ac:dyDescent="0.3">
      <c r="A50" s="8"/>
      <c r="B50" s="262"/>
      <c r="D50" s="261"/>
    </row>
    <row r="51" spans="1:6" ht="14.5" thickBot="1" x14ac:dyDescent="0.35">
      <c r="A51" s="266"/>
      <c r="B51" s="265"/>
      <c r="C51" s="265"/>
      <c r="D51" s="265"/>
    </row>
    <row r="52" spans="1:6" x14ac:dyDescent="0.3">
      <c r="A52" s="27" t="s">
        <v>72</v>
      </c>
      <c r="B52" s="28" t="s">
        <v>49</v>
      </c>
      <c r="C52" s="11"/>
      <c r="D52" s="11"/>
    </row>
    <row r="53" spans="1:6" ht="14.5" x14ac:dyDescent="0.35">
      <c r="A53" s="29"/>
      <c r="B53" s="30"/>
    </row>
    <row r="54" spans="1:6" x14ac:dyDescent="0.3">
      <c r="A54" s="31" t="s">
        <v>73</v>
      </c>
      <c r="B54" s="32">
        <v>80</v>
      </c>
    </row>
    <row r="55" spans="1:6" x14ac:dyDescent="0.3">
      <c r="A55" s="31" t="s">
        <v>74</v>
      </c>
      <c r="B55" s="32">
        <v>80</v>
      </c>
      <c r="C55" s="13"/>
      <c r="D55" s="13"/>
    </row>
    <row r="56" spans="1:6" x14ac:dyDescent="0.3">
      <c r="A56" s="31"/>
      <c r="B56" s="32"/>
      <c r="C56" s="13"/>
      <c r="D56" s="13"/>
    </row>
    <row r="57" spans="1:6" x14ac:dyDescent="0.3">
      <c r="A57" s="31" t="s">
        <v>75</v>
      </c>
      <c r="B57" s="32">
        <v>0</v>
      </c>
      <c r="C57" s="11"/>
      <c r="D57" s="11"/>
    </row>
    <row r="58" spans="1:6" ht="14.5" thickBot="1" x14ac:dyDescent="0.35">
      <c r="A58" s="33" t="s">
        <v>76</v>
      </c>
      <c r="B58" s="34">
        <v>0</v>
      </c>
      <c r="C58" s="11"/>
      <c r="D58" s="11"/>
      <c r="F58" s="15"/>
    </row>
    <row r="59" spans="1:6" x14ac:dyDescent="0.3">
      <c r="A59" s="3"/>
      <c r="B59" s="11"/>
      <c r="C59" s="11"/>
      <c r="D59" s="11"/>
    </row>
    <row r="60" spans="1:6" x14ac:dyDescent="0.3">
      <c r="A60" s="1"/>
      <c r="B60" s="11"/>
      <c r="C60" s="11"/>
      <c r="D60" s="11"/>
    </row>
    <row r="61" spans="1:6" ht="14.25" customHeight="1" x14ac:dyDescent="0.3">
      <c r="A61" s="672" t="s">
        <v>77</v>
      </c>
      <c r="B61" s="672"/>
      <c r="C61" s="672"/>
      <c r="D61" s="11"/>
    </row>
    <row r="62" spans="1:6" x14ac:dyDescent="0.3">
      <c r="A62" s="672"/>
      <c r="B62" s="672"/>
      <c r="C62" s="672"/>
    </row>
    <row r="63" spans="1:6" ht="14.25" customHeight="1" x14ac:dyDescent="0.3">
      <c r="A63" s="672" t="s">
        <v>78</v>
      </c>
      <c r="B63" s="672"/>
      <c r="C63" s="672"/>
    </row>
    <row r="64" spans="1:6" x14ac:dyDescent="0.3">
      <c r="A64" s="672"/>
      <c r="B64" s="672"/>
      <c r="C64" s="672"/>
    </row>
    <row r="65" spans="1:3" x14ac:dyDescent="0.3">
      <c r="A65" s="673" t="s">
        <v>321</v>
      </c>
      <c r="B65" s="673"/>
      <c r="C65" s="673"/>
    </row>
    <row r="66" spans="1:3" x14ac:dyDescent="0.3">
      <c r="A66" s="672" t="s">
        <v>79</v>
      </c>
      <c r="B66" s="672"/>
      <c r="C66" s="672"/>
    </row>
    <row r="67" spans="1:3" x14ac:dyDescent="0.3">
      <c r="A67" s="672"/>
      <c r="B67" s="672"/>
      <c r="C67" s="672"/>
    </row>
    <row r="68" spans="1:3" ht="14.25" customHeight="1" x14ac:dyDescent="0.3">
      <c r="A68" s="672" t="s">
        <v>322</v>
      </c>
      <c r="B68" s="672"/>
      <c r="C68" s="672"/>
    </row>
    <row r="69" spans="1:3" x14ac:dyDescent="0.3">
      <c r="A69" s="672"/>
      <c r="B69" s="672"/>
      <c r="C69" s="672"/>
    </row>
    <row r="70" spans="1:3" x14ac:dyDescent="0.3">
      <c r="A70" s="672"/>
      <c r="B70" s="672"/>
      <c r="C70" s="672"/>
    </row>
    <row r="71" spans="1:3" x14ac:dyDescent="0.3">
      <c r="A71" s="672"/>
      <c r="B71" s="672"/>
      <c r="C71" s="672"/>
    </row>
    <row r="72" spans="1:3" x14ac:dyDescent="0.3">
      <c r="A72" s="672"/>
      <c r="B72" s="672"/>
      <c r="C72" s="672"/>
    </row>
    <row r="73" spans="1:3" x14ac:dyDescent="0.3">
      <c r="A73" s="672" t="s">
        <v>323</v>
      </c>
      <c r="B73" s="672"/>
      <c r="C73" s="672"/>
    </row>
    <row r="74" spans="1:3" x14ac:dyDescent="0.3">
      <c r="A74" s="672"/>
      <c r="B74" s="672"/>
      <c r="C74" s="672"/>
    </row>
    <row r="75" spans="1:3" x14ac:dyDescent="0.3">
      <c r="A75" s="672"/>
      <c r="B75" s="672"/>
      <c r="C75" s="672"/>
    </row>
    <row r="76" spans="1:3" x14ac:dyDescent="0.3">
      <c r="A76" s="672"/>
      <c r="B76" s="672"/>
      <c r="C76" s="672"/>
    </row>
    <row r="77" spans="1:3" x14ac:dyDescent="0.3">
      <c r="A77" s="365"/>
      <c r="B77" s="365"/>
      <c r="C77" s="365"/>
    </row>
    <row r="78" spans="1:3" ht="14.25" customHeight="1" x14ac:dyDescent="0.3">
      <c r="A78" s="672" t="s">
        <v>319</v>
      </c>
      <c r="B78" s="672"/>
      <c r="C78" s="672"/>
    </row>
    <row r="83" spans="1:3" ht="14.25" customHeight="1" x14ac:dyDescent="0.3">
      <c r="A83" s="353"/>
      <c r="B83" s="353"/>
      <c r="C83" s="353"/>
    </row>
    <row r="84" spans="1:3" x14ac:dyDescent="0.3">
      <c r="A84" s="353"/>
      <c r="B84" s="353"/>
      <c r="C84" s="353"/>
    </row>
    <row r="85" spans="1:3" x14ac:dyDescent="0.3">
      <c r="A85" s="353"/>
      <c r="B85" s="353"/>
      <c r="C85" s="353"/>
    </row>
    <row r="86" spans="1:3" x14ac:dyDescent="0.3">
      <c r="A86" s="353"/>
      <c r="B86" s="353"/>
      <c r="C86" s="353"/>
    </row>
    <row r="87" spans="1:3" x14ac:dyDescent="0.3">
      <c r="A87" s="353"/>
      <c r="B87" s="353"/>
      <c r="C87" s="353"/>
    </row>
    <row r="88" spans="1:3" ht="5.15" customHeight="1" x14ac:dyDescent="0.3">
      <c r="A88" s="353"/>
      <c r="B88" s="353"/>
      <c r="C88" s="353"/>
    </row>
    <row r="89" spans="1:3" ht="28" customHeight="1" x14ac:dyDescent="0.3"/>
    <row r="90" spans="1:3" x14ac:dyDescent="0.3">
      <c r="A90" s="353"/>
      <c r="B90" s="353"/>
      <c r="C90" s="353"/>
    </row>
    <row r="91" spans="1:3" x14ac:dyDescent="0.3">
      <c r="A91" s="353"/>
      <c r="B91" s="353"/>
      <c r="C91" s="353"/>
    </row>
    <row r="92" spans="1:3" x14ac:dyDescent="0.3">
      <c r="A92" s="360"/>
      <c r="B92" s="353"/>
      <c r="C92" s="353"/>
    </row>
  </sheetData>
  <mergeCells count="7">
    <mergeCell ref="A78:C78"/>
    <mergeCell ref="A61:C62"/>
    <mergeCell ref="A63:C64"/>
    <mergeCell ref="A65:C65"/>
    <mergeCell ref="A66:C67"/>
    <mergeCell ref="A68:C72"/>
    <mergeCell ref="A73:C76"/>
  </mergeCells>
  <conditionalFormatting sqref="B49:B50">
    <cfRule type="cellIs" dxfId="3" priority="1" operator="greaterThan">
      <formula>0</formula>
    </cfRule>
    <cfRule type="cellIs" dxfId="2" priority="2"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B087E-72B5-4BF6-8AAC-C9A4EF803F80}">
  <dimension ref="A2:G83"/>
  <sheetViews>
    <sheetView topLeftCell="A14" workbookViewId="0">
      <selection activeCell="B28" sqref="B28"/>
    </sheetView>
  </sheetViews>
  <sheetFormatPr defaultColWidth="9.1796875" defaultRowHeight="14" x14ac:dyDescent="0.3"/>
  <cols>
    <col min="1" max="1" width="53.453125" style="9" customWidth="1"/>
    <col min="2" max="2" width="46.453125" style="9" customWidth="1"/>
    <col min="3" max="3" width="6.54296875" style="9" customWidth="1"/>
    <col min="4" max="4" width="46.453125" style="10" customWidth="1"/>
    <col min="5" max="5" width="11.81640625" style="9" customWidth="1"/>
    <col min="6" max="6" width="9.1796875" style="9"/>
    <col min="7" max="7" width="12.453125" style="9" bestFit="1" customWidth="1"/>
    <col min="8" max="16384" width="9.1796875" style="9"/>
  </cols>
  <sheetData>
    <row r="2" spans="1:7" x14ac:dyDescent="0.3">
      <c r="A2" s="8" t="s">
        <v>0</v>
      </c>
      <c r="B2" s="10">
        <v>9257012</v>
      </c>
    </row>
    <row r="4" spans="1:7" x14ac:dyDescent="0.3">
      <c r="A4" s="1" t="s">
        <v>1</v>
      </c>
      <c r="B4" s="2" t="s">
        <v>2</v>
      </c>
      <c r="D4" s="2"/>
    </row>
    <row r="5" spans="1:7" x14ac:dyDescent="0.3">
      <c r="A5" s="9" t="s">
        <v>3</v>
      </c>
      <c r="B5" s="10">
        <v>80</v>
      </c>
    </row>
    <row r="6" spans="1:7" x14ac:dyDescent="0.3">
      <c r="A6" s="9" t="s">
        <v>4</v>
      </c>
      <c r="B6" s="10">
        <f>B5*C6</f>
        <v>8</v>
      </c>
      <c r="C6" s="215">
        <v>0.1</v>
      </c>
      <c r="D6" s="9"/>
    </row>
    <row r="7" spans="1:7" x14ac:dyDescent="0.3">
      <c r="A7" s="9" t="s">
        <v>5</v>
      </c>
      <c r="B7" s="10">
        <f>B5*C7</f>
        <v>72</v>
      </c>
      <c r="C7" s="215">
        <v>0.9</v>
      </c>
      <c r="D7" s="10" t="s">
        <v>6</v>
      </c>
    </row>
    <row r="8" spans="1:7" ht="28" x14ac:dyDescent="0.3">
      <c r="A8" s="9" t="s">
        <v>7</v>
      </c>
      <c r="B8" s="11">
        <f>'2122 Band Values'!N29</f>
        <v>9279.875359714546</v>
      </c>
      <c r="D8" s="20" t="s">
        <v>8</v>
      </c>
      <c r="G8" s="88" t="s">
        <v>9</v>
      </c>
    </row>
    <row r="9" spans="1:7" ht="28" x14ac:dyDescent="0.3">
      <c r="A9" s="9" t="s">
        <v>10</v>
      </c>
      <c r="B9" s="11">
        <f>'2122 Band Values'!N26</f>
        <v>11749.273926854283</v>
      </c>
      <c r="D9" s="20" t="s">
        <v>11</v>
      </c>
    </row>
    <row r="10" spans="1:7" x14ac:dyDescent="0.3">
      <c r="B10" s="11"/>
      <c r="D10" s="20"/>
    </row>
    <row r="11" spans="1:7" x14ac:dyDescent="0.3">
      <c r="A11" s="19" t="s">
        <v>12</v>
      </c>
      <c r="B11" s="11"/>
      <c r="D11" s="20"/>
    </row>
    <row r="12" spans="1:7" x14ac:dyDescent="0.3">
      <c r="A12" s="9" t="s">
        <v>13</v>
      </c>
      <c r="B12" s="11">
        <f>(B6*B8)+(B7*B9)</f>
        <v>920186.72561122465</v>
      </c>
      <c r="D12" s="20"/>
    </row>
    <row r="13" spans="1:7" x14ac:dyDescent="0.3">
      <c r="A13" s="9" t="s">
        <v>14</v>
      </c>
      <c r="B13" s="11">
        <f>('TEACHING ASSISTANT 2023-24'!L31+490)*6</f>
        <v>181128.44541484717</v>
      </c>
      <c r="D13" s="20" t="s">
        <v>15</v>
      </c>
      <c r="E13" s="11"/>
      <c r="F13" s="11"/>
    </row>
    <row r="14" spans="1:7" x14ac:dyDescent="0.3">
      <c r="A14" s="35" t="s">
        <v>16</v>
      </c>
      <c r="B14" s="36">
        <f>SUM(B12:B13)</f>
        <v>1101315.1710260718</v>
      </c>
      <c r="C14" s="11"/>
      <c r="D14" s="11"/>
    </row>
    <row r="15" spans="1:7" x14ac:dyDescent="0.3">
      <c r="A15" s="3"/>
      <c r="B15" s="11"/>
      <c r="C15" s="11"/>
      <c r="D15" s="11"/>
    </row>
    <row r="16" spans="1:7" ht="14.5" x14ac:dyDescent="0.35">
      <c r="A16" s="21" t="s">
        <v>17</v>
      </c>
      <c r="B16" s="22"/>
      <c r="C16" s="11"/>
      <c r="D16" s="11"/>
    </row>
    <row r="17" spans="1:5" ht="14.5" x14ac:dyDescent="0.35">
      <c r="A17" s="23" t="s">
        <v>18</v>
      </c>
      <c r="B17" s="24">
        <f>(B6*'2122 Band Values'!Q29)+('Pilgrim Formula - 2021'!B7*'2122 Band Values'!Q26)</f>
        <v>55036.721349999978</v>
      </c>
      <c r="C17" s="11"/>
      <c r="D17" s="11"/>
    </row>
    <row r="18" spans="1:5" ht="14.5" x14ac:dyDescent="0.35">
      <c r="A18" s="25" t="s">
        <v>19</v>
      </c>
      <c r="B18" s="217">
        <f>(B6*'2122 Band Values'!R29)+('Pilgrim Formula - 2021'!B7*'2122 Band Values'!R26)</f>
        <v>13386.261244541496</v>
      </c>
      <c r="C18" s="11"/>
      <c r="D18" s="11"/>
    </row>
    <row r="19" spans="1:5" ht="14.5" x14ac:dyDescent="0.35">
      <c r="A19" s="7"/>
      <c r="B19" s="18"/>
      <c r="C19" s="11"/>
      <c r="D19" s="11"/>
    </row>
    <row r="20" spans="1:5" x14ac:dyDescent="0.3">
      <c r="A20" s="35" t="s">
        <v>20</v>
      </c>
      <c r="B20" s="36">
        <f>28*191*2.35</f>
        <v>12567.800000000001</v>
      </c>
      <c r="C20" s="11"/>
      <c r="D20" s="11" t="s">
        <v>21</v>
      </c>
    </row>
    <row r="21" spans="1:5" x14ac:dyDescent="0.3">
      <c r="A21" s="3" t="s">
        <v>22</v>
      </c>
      <c r="B21" s="11">
        <f>B14-B17-B18</f>
        <v>1032892.1884315303</v>
      </c>
      <c r="C21" s="11"/>
      <c r="D21" s="11" t="s">
        <v>23</v>
      </c>
      <c r="E21" s="15"/>
    </row>
    <row r="22" spans="1:5" x14ac:dyDescent="0.3">
      <c r="A22" s="3"/>
      <c r="B22" s="11"/>
      <c r="C22" s="11"/>
      <c r="D22" s="11"/>
    </row>
    <row r="23" spans="1:5" x14ac:dyDescent="0.3">
      <c r="A23" s="3" t="s">
        <v>24</v>
      </c>
      <c r="B23" s="4" t="s">
        <v>25</v>
      </c>
      <c r="C23" s="4"/>
      <c r="D23" s="4" t="s">
        <v>26</v>
      </c>
    </row>
    <row r="24" spans="1:5" x14ac:dyDescent="0.3">
      <c r="A24" s="1"/>
      <c r="B24" s="2"/>
    </row>
    <row r="25" spans="1:5" x14ac:dyDescent="0.3">
      <c r="A25" s="35" t="s">
        <v>27</v>
      </c>
      <c r="B25" s="37">
        <v>390000</v>
      </c>
      <c r="D25" s="12"/>
    </row>
    <row r="26" spans="1:5" x14ac:dyDescent="0.3">
      <c r="A26" s="35" t="s">
        <v>28</v>
      </c>
      <c r="B26" s="37">
        <v>115000</v>
      </c>
      <c r="D26" s="12"/>
    </row>
    <row r="28" spans="1:5" x14ac:dyDescent="0.3">
      <c r="A28" s="5" t="s">
        <v>29</v>
      </c>
      <c r="B28" s="13">
        <f>B14+B20+B25+B26</f>
        <v>1618882.9710260718</v>
      </c>
      <c r="D28" s="11" t="s">
        <v>30</v>
      </c>
    </row>
    <row r="29" spans="1:5" x14ac:dyDescent="0.3">
      <c r="A29" s="5"/>
      <c r="B29" s="13"/>
      <c r="D29" s="13"/>
    </row>
    <row r="30" spans="1:5" ht="14.5" x14ac:dyDescent="0.35">
      <c r="A30" s="7" t="s">
        <v>31</v>
      </c>
      <c r="B30" s="18">
        <v>1443045</v>
      </c>
      <c r="D30" s="11" t="s">
        <v>32</v>
      </c>
    </row>
    <row r="31" spans="1:5" ht="14.5" x14ac:dyDescent="0.35">
      <c r="A31" s="7" t="s">
        <v>33</v>
      </c>
      <c r="B31" s="18">
        <f>B30+B47</f>
        <v>1491302</v>
      </c>
      <c r="D31" s="11"/>
    </row>
    <row r="32" spans="1:5" x14ac:dyDescent="0.3">
      <c r="A32" s="5"/>
      <c r="B32" s="13"/>
      <c r="D32" s="13"/>
    </row>
    <row r="33" spans="1:7" x14ac:dyDescent="0.3">
      <c r="A33" s="5" t="s">
        <v>34</v>
      </c>
      <c r="B33" s="13">
        <v>10000</v>
      </c>
      <c r="D33" s="13"/>
    </row>
    <row r="34" spans="1:7" x14ac:dyDescent="0.3">
      <c r="A34" s="5" t="s">
        <v>35</v>
      </c>
      <c r="B34" s="13">
        <f>(B28-(B5*B33))/B5</f>
        <v>10236.037137825897</v>
      </c>
      <c r="D34" s="13"/>
    </row>
    <row r="35" spans="1:7" x14ac:dyDescent="0.3">
      <c r="A35" s="3" t="s">
        <v>36</v>
      </c>
      <c r="B35" s="11">
        <f>SUM(B33:B34)</f>
        <v>20236.037137825897</v>
      </c>
      <c r="C35" s="11"/>
      <c r="D35" s="11"/>
    </row>
    <row r="36" spans="1:7" x14ac:dyDescent="0.3">
      <c r="G36" s="14"/>
    </row>
    <row r="37" spans="1:7" x14ac:dyDescent="0.3">
      <c r="A37" s="1" t="s">
        <v>37</v>
      </c>
    </row>
    <row r="38" spans="1:7" x14ac:dyDescent="0.3">
      <c r="A38" s="3" t="s">
        <v>38</v>
      </c>
      <c r="B38" s="11">
        <f>141225+54450</f>
        <v>195675</v>
      </c>
    </row>
    <row r="39" spans="1:7" x14ac:dyDescent="0.3">
      <c r="A39" s="3" t="s">
        <v>39</v>
      </c>
      <c r="B39" s="11">
        <v>120000</v>
      </c>
    </row>
    <row r="40" spans="1:7" x14ac:dyDescent="0.3">
      <c r="A40" s="6" t="s">
        <v>40</v>
      </c>
      <c r="B40" s="41">
        <v>122000</v>
      </c>
      <c r="C40" s="15"/>
      <c r="D40" s="11"/>
    </row>
    <row r="41" spans="1:7" ht="14.5" x14ac:dyDescent="0.35">
      <c r="A41" s="6" t="s">
        <v>41</v>
      </c>
      <c r="B41" s="42">
        <v>200000</v>
      </c>
      <c r="C41" s="11"/>
      <c r="D41" s="11" t="s">
        <v>42</v>
      </c>
      <c r="G41" s="15"/>
    </row>
    <row r="42" spans="1:7" x14ac:dyDescent="0.3">
      <c r="B42" s="16">
        <f>SUM(B38:B41)</f>
        <v>637675</v>
      </c>
      <c r="C42" s="11"/>
      <c r="D42" s="16"/>
    </row>
    <row r="43" spans="1:7" x14ac:dyDescent="0.3">
      <c r="B43" s="13"/>
      <c r="C43" s="11"/>
      <c r="D43" s="13"/>
      <c r="G43" s="15"/>
    </row>
    <row r="44" spans="1:7" x14ac:dyDescent="0.3">
      <c r="A44" s="8" t="s">
        <v>43</v>
      </c>
      <c r="B44" s="13">
        <f>B28+B42</f>
        <v>2256557.9710260718</v>
      </c>
      <c r="C44" s="11"/>
      <c r="D44" s="13"/>
    </row>
    <row r="45" spans="1:7" x14ac:dyDescent="0.3">
      <c r="B45" s="10"/>
    </row>
    <row r="46" spans="1:7" x14ac:dyDescent="0.3">
      <c r="A46" s="1" t="s">
        <v>44</v>
      </c>
      <c r="B46" s="10"/>
    </row>
    <row r="47" spans="1:7" x14ac:dyDescent="0.3">
      <c r="A47" s="3" t="s">
        <v>45</v>
      </c>
      <c r="B47" s="11">
        <f>13002+35255</f>
        <v>48257</v>
      </c>
    </row>
    <row r="48" spans="1:7" x14ac:dyDescent="0.3">
      <c r="A48" s="9" t="s">
        <v>46</v>
      </c>
      <c r="B48" s="11">
        <f>B17+12081</f>
        <v>67117.721349999978</v>
      </c>
      <c r="D48" s="10" t="s">
        <v>47</v>
      </c>
    </row>
    <row r="49" spans="1:6" x14ac:dyDescent="0.3">
      <c r="B49" s="10"/>
    </row>
    <row r="50" spans="1:6" ht="14.5" thickBot="1" x14ac:dyDescent="0.35">
      <c r="A50" s="17"/>
      <c r="B50" s="11"/>
      <c r="C50" s="11"/>
      <c r="D50" s="11"/>
    </row>
    <row r="51" spans="1:6" x14ac:dyDescent="0.3">
      <c r="A51" s="27" t="s">
        <v>48</v>
      </c>
      <c r="B51" s="28" t="s">
        <v>49</v>
      </c>
      <c r="C51" s="11"/>
      <c r="D51" s="11"/>
    </row>
    <row r="52" spans="1:6" ht="14.5" x14ac:dyDescent="0.35">
      <c r="A52" s="29"/>
      <c r="B52" s="30"/>
    </row>
    <row r="53" spans="1:6" x14ac:dyDescent="0.3">
      <c r="A53" s="31" t="s">
        <v>50</v>
      </c>
      <c r="B53" s="32">
        <v>80</v>
      </c>
    </row>
    <row r="54" spans="1:6" x14ac:dyDescent="0.3">
      <c r="A54" s="31" t="s">
        <v>51</v>
      </c>
      <c r="B54" s="32">
        <v>80</v>
      </c>
      <c r="C54" s="13"/>
      <c r="D54" s="13"/>
    </row>
    <row r="55" spans="1:6" x14ac:dyDescent="0.3">
      <c r="A55" s="31"/>
      <c r="B55" s="32"/>
      <c r="C55" s="13"/>
      <c r="D55" s="13"/>
    </row>
    <row r="56" spans="1:6" x14ac:dyDescent="0.3">
      <c r="A56" s="31" t="s">
        <v>52</v>
      </c>
      <c r="B56" s="32">
        <v>0</v>
      </c>
      <c r="C56" s="11"/>
      <c r="D56" s="11"/>
    </row>
    <row r="57" spans="1:6" ht="14.5" thickBot="1" x14ac:dyDescent="0.35">
      <c r="A57" s="33" t="s">
        <v>53</v>
      </c>
      <c r="B57" s="34">
        <v>0</v>
      </c>
      <c r="C57" s="11"/>
      <c r="D57" s="11"/>
      <c r="F57" s="15"/>
    </row>
    <row r="58" spans="1:6" x14ac:dyDescent="0.3">
      <c r="A58" s="3"/>
      <c r="B58" s="11"/>
      <c r="C58" s="11"/>
      <c r="D58" s="11"/>
    </row>
    <row r="59" spans="1:6" x14ac:dyDescent="0.3">
      <c r="A59" s="1"/>
      <c r="B59" s="11"/>
      <c r="C59" s="11"/>
      <c r="D59" s="11"/>
    </row>
    <row r="60" spans="1:6" x14ac:dyDescent="0.3">
      <c r="A60" s="3"/>
      <c r="B60" s="11"/>
      <c r="C60" s="11"/>
      <c r="D60" s="11"/>
    </row>
    <row r="61" spans="1:6" x14ac:dyDescent="0.3">
      <c r="A61" s="3" t="s">
        <v>54</v>
      </c>
      <c r="B61" s="11"/>
      <c r="C61" s="11"/>
      <c r="D61" s="11"/>
    </row>
    <row r="62" spans="1:6" x14ac:dyDescent="0.3">
      <c r="A62" s="3" t="s">
        <v>55</v>
      </c>
      <c r="B62" s="11">
        <v>2234995</v>
      </c>
      <c r="C62" s="11"/>
      <c r="D62" s="13"/>
    </row>
    <row r="63" spans="1:6" x14ac:dyDescent="0.3">
      <c r="A63" s="3" t="s">
        <v>56</v>
      </c>
      <c r="B63" s="11">
        <f>557.86*80</f>
        <v>44628.800000000003</v>
      </c>
      <c r="C63" s="26"/>
      <c r="D63" s="26"/>
    </row>
    <row r="64" spans="1:6" ht="14.5" thickBot="1" x14ac:dyDescent="0.35">
      <c r="A64" s="3"/>
      <c r="B64" s="38">
        <f>SUM(B62:B63)</f>
        <v>2279623.7999999998</v>
      </c>
      <c r="C64" s="11"/>
      <c r="D64" s="13"/>
    </row>
    <row r="65" spans="1:4" x14ac:dyDescent="0.3">
      <c r="A65" s="3"/>
      <c r="B65" s="11"/>
      <c r="C65" s="11"/>
      <c r="D65" s="11"/>
    </row>
    <row r="66" spans="1:4" ht="14.5" x14ac:dyDescent="0.35">
      <c r="A66" s="7"/>
      <c r="B66" s="39">
        <f>B44-B64</f>
        <v>-23065.828973928001</v>
      </c>
      <c r="C66" s="40"/>
      <c r="D66" s="218" t="s">
        <v>57</v>
      </c>
    </row>
    <row r="67" spans="1:4" ht="14.5" x14ac:dyDescent="0.35">
      <c r="A67" s="7"/>
      <c r="B67" s="18"/>
      <c r="C67" s="11"/>
      <c r="D67" s="18"/>
    </row>
    <row r="68" spans="1:4" x14ac:dyDescent="0.3">
      <c r="A68" s="3"/>
      <c r="B68" s="11"/>
      <c r="C68" s="11"/>
      <c r="D68" s="11"/>
    </row>
    <row r="69" spans="1:4" x14ac:dyDescent="0.3">
      <c r="A69" s="3"/>
      <c r="B69" s="216" t="s">
        <v>58</v>
      </c>
      <c r="C69" s="11"/>
      <c r="D69" s="11" t="s">
        <v>59</v>
      </c>
    </row>
    <row r="70" spans="1:4" x14ac:dyDescent="0.3">
      <c r="A70" s="3" t="s">
        <v>60</v>
      </c>
      <c r="B70" s="11">
        <v>2455413</v>
      </c>
      <c r="C70" s="11"/>
      <c r="D70" s="11"/>
    </row>
    <row r="71" spans="1:4" x14ac:dyDescent="0.3">
      <c r="A71" s="9" t="s">
        <v>61</v>
      </c>
      <c r="B71" s="11">
        <v>-20000</v>
      </c>
    </row>
    <row r="72" spans="1:4" x14ac:dyDescent="0.3">
      <c r="B72" s="87">
        <f>SUM(B70:B71)</f>
        <v>2435413</v>
      </c>
    </row>
    <row r="74" spans="1:4" x14ac:dyDescent="0.3">
      <c r="A74" s="88" t="s">
        <v>62</v>
      </c>
      <c r="B74" s="40">
        <f>B44-B72</f>
        <v>-178855.02897392819</v>
      </c>
    </row>
    <row r="77" spans="1:4" x14ac:dyDescent="0.3">
      <c r="B77" s="216" t="s">
        <v>63</v>
      </c>
    </row>
    <row r="78" spans="1:4" x14ac:dyDescent="0.3">
      <c r="A78" s="3" t="s">
        <v>60</v>
      </c>
      <c r="B78" s="11">
        <v>2350286</v>
      </c>
      <c r="D78" s="10" t="s">
        <v>64</v>
      </c>
    </row>
    <row r="79" spans="1:4" x14ac:dyDescent="0.3">
      <c r="A79" s="9" t="s">
        <v>61</v>
      </c>
      <c r="B79" s="11">
        <v>-20000</v>
      </c>
    </row>
    <row r="80" spans="1:4" x14ac:dyDescent="0.3">
      <c r="A80" s="9" t="s">
        <v>65</v>
      </c>
      <c r="B80" s="11">
        <v>17330</v>
      </c>
    </row>
    <row r="81" spans="1:2" x14ac:dyDescent="0.3">
      <c r="B81" s="87">
        <f>SUM(B78:B80)</f>
        <v>2347616</v>
      </c>
    </row>
    <row r="83" spans="1:2" x14ac:dyDescent="0.3">
      <c r="A83" s="88" t="s">
        <v>62</v>
      </c>
      <c r="B83" s="40">
        <f>B44-B81</f>
        <v>-91058.028973928187</v>
      </c>
    </row>
  </sheetData>
  <conditionalFormatting sqref="B48">
    <cfRule type="cellIs" dxfId="1" priority="1" operator="greaterThan">
      <formula>$B$47</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3562-455B-4E7F-9250-6EAD1C0DBC70}">
  <dimension ref="B2:J25"/>
  <sheetViews>
    <sheetView workbookViewId="0">
      <selection activeCell="F24" sqref="F24"/>
    </sheetView>
  </sheetViews>
  <sheetFormatPr defaultColWidth="9.1796875" defaultRowHeight="12.5" x14ac:dyDescent="0.25"/>
  <cols>
    <col min="1" max="1" width="9.1796875" style="369"/>
    <col min="2" max="2" width="19.26953125" style="369" customWidth="1"/>
    <col min="3" max="3" width="20.7265625" style="368" customWidth="1"/>
    <col min="4" max="4" width="9.1796875" style="369"/>
    <col min="5" max="7" width="9.1796875" style="368"/>
    <col min="8" max="9" width="9.1796875" style="369"/>
    <col min="10" max="10" width="12.7265625" style="369" customWidth="1"/>
    <col min="11" max="16384" width="9.1796875" style="369"/>
  </cols>
  <sheetData>
    <row r="2" spans="2:10" ht="13" x14ac:dyDescent="0.3">
      <c r="B2" s="367" t="s">
        <v>231</v>
      </c>
    </row>
    <row r="3" spans="2:10" x14ac:dyDescent="0.25">
      <c r="B3" s="370"/>
    </row>
    <row r="4" spans="2:10" ht="39" x14ac:dyDescent="0.3">
      <c r="B4" s="371" t="s">
        <v>334</v>
      </c>
      <c r="C4" s="371" t="s">
        <v>115</v>
      </c>
      <c r="D4" s="372"/>
      <c r="E4" s="373" t="s">
        <v>335</v>
      </c>
      <c r="F4" s="373" t="s">
        <v>336</v>
      </c>
      <c r="G4" s="373" t="s">
        <v>337</v>
      </c>
      <c r="H4" s="373" t="s">
        <v>338</v>
      </c>
      <c r="J4" s="374" t="s">
        <v>339</v>
      </c>
    </row>
    <row r="5" spans="2:10" x14ac:dyDescent="0.25">
      <c r="B5" s="375"/>
      <c r="C5" s="375"/>
      <c r="D5" s="375"/>
      <c r="E5" s="375"/>
      <c r="F5" s="375"/>
      <c r="G5" s="375"/>
      <c r="H5" s="376"/>
      <c r="J5" s="376"/>
    </row>
    <row r="6" spans="2:10" x14ac:dyDescent="0.25">
      <c r="B6" s="375" t="s">
        <v>105</v>
      </c>
      <c r="C6" s="375" t="s">
        <v>119</v>
      </c>
      <c r="D6" s="375"/>
      <c r="E6" s="377">
        <v>2243.6502192982457</v>
      </c>
      <c r="F6" s="377">
        <v>4291.75</v>
      </c>
      <c r="G6" s="377">
        <v>435.07669220559848</v>
      </c>
      <c r="H6" s="378">
        <v>6733.4806965127136</v>
      </c>
      <c r="J6" s="379">
        <v>1.5647963269263949E-2</v>
      </c>
    </row>
    <row r="7" spans="2:10" x14ac:dyDescent="0.25">
      <c r="B7" s="375" t="s">
        <v>106</v>
      </c>
      <c r="C7" s="375" t="s">
        <v>121</v>
      </c>
      <c r="D7" s="375"/>
      <c r="E7" s="377">
        <v>2692.3802631578947</v>
      </c>
      <c r="F7" s="377">
        <v>5150.1000000000004</v>
      </c>
      <c r="G7" s="377">
        <v>435.07669220559848</v>
      </c>
      <c r="H7" s="378">
        <v>7996.1200188811354</v>
      </c>
      <c r="J7" s="379">
        <v>1.2954081541993625E-2</v>
      </c>
    </row>
    <row r="8" spans="2:10" x14ac:dyDescent="0.25">
      <c r="B8" s="375" t="s">
        <v>107</v>
      </c>
      <c r="C8" s="375" t="s">
        <v>124</v>
      </c>
      <c r="D8" s="375"/>
      <c r="E8" s="377">
        <v>9726.2237006578944</v>
      </c>
      <c r="F8" s="377">
        <v>6437.625</v>
      </c>
      <c r="G8" s="377">
        <v>435.07669220559848</v>
      </c>
      <c r="H8" s="378">
        <v>16034.561929506133</v>
      </c>
      <c r="J8" s="379">
        <v>3.0085612682438333E-2</v>
      </c>
    </row>
    <row r="9" spans="2:10" x14ac:dyDescent="0.25">
      <c r="B9" s="375" t="s">
        <v>108</v>
      </c>
      <c r="C9" s="375" t="s">
        <v>126</v>
      </c>
      <c r="D9" s="375"/>
      <c r="E9" s="377">
        <v>10096.425986842105</v>
      </c>
      <c r="F9" s="377">
        <v>6437.625</v>
      </c>
      <c r="G9" s="377">
        <v>435.07669220559848</v>
      </c>
      <c r="H9" s="378">
        <v>16392.177337960082</v>
      </c>
      <c r="J9" s="379">
        <v>3.1514152731411206E-2</v>
      </c>
    </row>
    <row r="10" spans="2:10" x14ac:dyDescent="0.25">
      <c r="B10" s="375" t="s">
        <v>109</v>
      </c>
      <c r="C10" s="375" t="s">
        <v>126</v>
      </c>
      <c r="D10" s="375"/>
      <c r="E10" s="377">
        <v>10096.425986842105</v>
      </c>
      <c r="F10" s="377">
        <v>6437.625</v>
      </c>
      <c r="G10" s="377">
        <v>435.07669220559848</v>
      </c>
      <c r="H10" s="378">
        <v>16392.177337960082</v>
      </c>
      <c r="J10" s="379">
        <v>3.1514152731411206E-2</v>
      </c>
    </row>
    <row r="11" spans="2:10" x14ac:dyDescent="0.25">
      <c r="B11" s="375" t="s">
        <v>110</v>
      </c>
      <c r="C11" s="375" t="s">
        <v>126</v>
      </c>
      <c r="D11" s="375"/>
      <c r="E11" s="377">
        <v>8974.6008771929828</v>
      </c>
      <c r="F11" s="377">
        <v>8583.5</v>
      </c>
      <c r="G11" s="377">
        <v>435.07669220559848</v>
      </c>
      <c r="H11" s="378">
        <v>17381.40953203903</v>
      </c>
      <c r="J11" s="379">
        <v>2.1359981527164104E-2</v>
      </c>
    </row>
    <row r="12" spans="2:10" x14ac:dyDescent="0.25">
      <c r="B12" s="375" t="s">
        <v>111</v>
      </c>
      <c r="C12" s="375" t="s">
        <v>129</v>
      </c>
      <c r="D12" s="375"/>
      <c r="E12" s="377">
        <v>26923.802631578947</v>
      </c>
      <c r="F12" s="377">
        <v>0</v>
      </c>
      <c r="G12" s="377">
        <v>0</v>
      </c>
      <c r="H12" s="378">
        <v>26008.393342105261</v>
      </c>
      <c r="J12" s="379">
        <v>6.5685996056376428E-2</v>
      </c>
    </row>
    <row r="13" spans="2:10" x14ac:dyDescent="0.25">
      <c r="B13" s="375" t="s">
        <v>4</v>
      </c>
      <c r="C13" s="375"/>
      <c r="D13" s="380"/>
      <c r="E13" s="377">
        <v>3365.4753289473683</v>
      </c>
      <c r="F13" s="377">
        <v>6437.625</v>
      </c>
      <c r="G13" s="377">
        <v>435.07669220559848</v>
      </c>
      <c r="H13" s="378">
        <v>9890.0790024337657</v>
      </c>
      <c r="J13" s="379">
        <v>1.02176700801394E-2</v>
      </c>
    </row>
    <row r="14" spans="2:10" x14ac:dyDescent="0.25">
      <c r="B14" s="375" t="s">
        <v>290</v>
      </c>
      <c r="C14" s="375" t="s">
        <v>251</v>
      </c>
      <c r="D14" s="375"/>
      <c r="E14" s="377">
        <v>6730.9506578947367</v>
      </c>
      <c r="F14" s="377">
        <v>6027.875</v>
      </c>
      <c r="G14" s="377">
        <v>435.07669220559848</v>
      </c>
      <c r="H14" s="378">
        <v>12745.309670196924</v>
      </c>
      <c r="J14" s="379">
        <v>2.5296872879327702E-2</v>
      </c>
    </row>
    <row r="16" spans="2:10" x14ac:dyDescent="0.25">
      <c r="J16" s="381">
        <f>AVERAGE(J6:J12)</f>
        <v>2.9823134362865551E-2</v>
      </c>
    </row>
    <row r="23" spans="5:7" x14ac:dyDescent="0.25">
      <c r="E23" s="382"/>
      <c r="F23" s="383"/>
      <c r="G23" s="383"/>
    </row>
    <row r="25" spans="5:7" x14ac:dyDescent="0.25">
      <c r="F25" s="383"/>
      <c r="G25" s="383"/>
    </row>
  </sheetData>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P120"/>
  <sheetViews>
    <sheetView topLeftCell="A25" zoomScale="80" zoomScaleNormal="80" workbookViewId="0">
      <selection activeCell="A19" sqref="A19"/>
    </sheetView>
  </sheetViews>
  <sheetFormatPr defaultColWidth="9.1796875" defaultRowHeight="15.75" customHeight="1" x14ac:dyDescent="0.35"/>
  <cols>
    <col min="1" max="1" width="63.54296875" style="273" customWidth="1"/>
    <col min="2" max="2" width="32.26953125" style="273" customWidth="1"/>
    <col min="3" max="3" width="3.1796875" style="273" bestFit="1" customWidth="1"/>
    <col min="4" max="4" width="42.81640625" style="273" bestFit="1" customWidth="1"/>
    <col min="5" max="5" width="8" style="273" customWidth="1"/>
    <col min="6" max="6" width="63" style="273" bestFit="1" customWidth="1"/>
    <col min="7" max="7" width="41.81640625" style="273" customWidth="1"/>
    <col min="8" max="8" width="4.1796875" style="273" bestFit="1" customWidth="1"/>
    <col min="9" max="9" width="3" style="273" customWidth="1"/>
    <col min="10" max="10" width="19.1796875" style="273" customWidth="1"/>
    <col min="11" max="11" width="10.26953125" style="273" bestFit="1" customWidth="1"/>
    <col min="12" max="16384" width="9.1796875" style="273"/>
  </cols>
  <sheetData>
    <row r="1" spans="1:13" ht="15.75" customHeight="1" x14ac:dyDescent="0.35">
      <c r="A1" s="359" t="s">
        <v>80</v>
      </c>
      <c r="B1" s="359"/>
      <c r="C1" s="359"/>
      <c r="D1" s="43"/>
      <c r="E1" s="359"/>
      <c r="F1" s="43"/>
      <c r="G1" s="359"/>
      <c r="H1" s="43"/>
      <c r="I1" s="43"/>
      <c r="J1" s="43"/>
      <c r="K1" s="43"/>
      <c r="L1" s="43"/>
      <c r="M1" s="43"/>
    </row>
    <row r="2" spans="1:13" ht="15.75" customHeight="1" x14ac:dyDescent="0.35">
      <c r="A2" s="359"/>
      <c r="B2" s="359"/>
      <c r="C2" s="359"/>
      <c r="D2" s="43"/>
      <c r="E2" s="359"/>
      <c r="F2" s="43"/>
      <c r="G2" s="43"/>
      <c r="H2" s="43"/>
      <c r="I2" s="43"/>
      <c r="J2" s="43"/>
      <c r="K2" s="43"/>
      <c r="L2" s="43"/>
      <c r="M2" s="43"/>
    </row>
    <row r="3" spans="1:13" ht="15.75" customHeight="1" x14ac:dyDescent="0.35">
      <c r="A3" s="274" t="s">
        <v>81</v>
      </c>
      <c r="B3" s="45"/>
      <c r="C3" s="43"/>
      <c r="D3" s="359" t="e">
        <v>#N/A</v>
      </c>
      <c r="E3" s="275"/>
      <c r="F3" s="359"/>
      <c r="G3" s="44"/>
      <c r="H3" s="43"/>
      <c r="I3" s="43"/>
      <c r="J3" s="43"/>
      <c r="K3" s="359"/>
      <c r="L3" s="43"/>
      <c r="M3" s="43"/>
    </row>
    <row r="4" spans="1:13" ht="15.75" customHeight="1" x14ac:dyDescent="0.35">
      <c r="A4" s="274"/>
      <c r="B4" s="43"/>
      <c r="C4" s="43"/>
      <c r="D4" s="359"/>
      <c r="E4" s="275"/>
      <c r="F4" s="359"/>
      <c r="G4" s="44"/>
      <c r="H4" s="43"/>
      <c r="I4" s="43"/>
      <c r="J4" s="43"/>
      <c r="K4" s="359"/>
      <c r="L4" s="43"/>
      <c r="M4" s="43"/>
    </row>
    <row r="5" spans="1:13" ht="15.75" customHeight="1" x14ac:dyDescent="0.35">
      <c r="A5" s="43"/>
      <c r="B5" s="46"/>
      <c r="C5" s="46"/>
      <c r="D5" s="46"/>
      <c r="E5" s="43"/>
      <c r="F5" s="680" t="s">
        <v>66</v>
      </c>
      <c r="G5" s="680"/>
      <c r="H5" s="43"/>
      <c r="I5" s="43"/>
      <c r="J5" s="47"/>
      <c r="K5" s="43"/>
      <c r="L5" s="43"/>
      <c r="M5" s="43"/>
    </row>
    <row r="6" spans="1:13" ht="15.75" customHeight="1" x14ac:dyDescent="0.35">
      <c r="A6" s="43"/>
      <c r="B6" s="359"/>
      <c r="C6" s="359"/>
      <c r="D6" s="359"/>
      <c r="E6" s="43"/>
      <c r="F6" s="43"/>
      <c r="G6" s="43"/>
      <c r="H6" s="43"/>
      <c r="I6" s="43"/>
      <c r="J6" s="47"/>
      <c r="K6" s="43"/>
      <c r="L6" s="43"/>
      <c r="M6" s="43"/>
    </row>
    <row r="7" spans="1:13" ht="15.75" customHeight="1" x14ac:dyDescent="0.35">
      <c r="A7" s="48" t="s">
        <v>1</v>
      </c>
      <c r="B7" s="359" t="s">
        <v>82</v>
      </c>
      <c r="C7" s="43"/>
      <c r="D7" s="359" t="s">
        <v>66</v>
      </c>
      <c r="E7" s="43"/>
      <c r="F7" s="48" t="s">
        <v>1</v>
      </c>
      <c r="G7" s="359" t="s">
        <v>66</v>
      </c>
      <c r="H7" s="43"/>
      <c r="I7" s="43"/>
      <c r="J7" s="47"/>
      <c r="K7" s="43"/>
      <c r="L7" s="43"/>
      <c r="M7" s="43"/>
    </row>
    <row r="8" spans="1:13" ht="15.75" customHeight="1" x14ac:dyDescent="0.35">
      <c r="A8" s="43" t="s">
        <v>27</v>
      </c>
      <c r="B8" s="276" t="e">
        <v>#N/A</v>
      </c>
      <c r="C8" s="49"/>
      <c r="D8" s="276" t="e">
        <v>#N/A</v>
      </c>
      <c r="F8" s="43" t="s">
        <v>27</v>
      </c>
      <c r="G8" s="276" t="e">
        <v>#N/A</v>
      </c>
      <c r="H8" s="50"/>
      <c r="I8" s="43"/>
      <c r="J8" s="47"/>
      <c r="K8" s="43"/>
      <c r="L8" s="43"/>
      <c r="M8" s="43"/>
    </row>
    <row r="9" spans="1:13" ht="15.75" customHeight="1" x14ac:dyDescent="0.35">
      <c r="A9" s="43" t="s">
        <v>83</v>
      </c>
      <c r="B9" s="276" t="e">
        <v>#N/A</v>
      </c>
      <c r="C9" s="49"/>
      <c r="D9" s="276" t="e">
        <v>#N/A</v>
      </c>
      <c r="F9" s="43" t="s">
        <v>83</v>
      </c>
      <c r="G9" s="276" t="e">
        <v>#N/A</v>
      </c>
      <c r="H9" s="50"/>
      <c r="I9" s="43"/>
      <c r="J9" s="47"/>
      <c r="K9" s="43"/>
      <c r="L9" s="43"/>
      <c r="M9" s="43"/>
    </row>
    <row r="10" spans="1:13" ht="15.75" customHeight="1" x14ac:dyDescent="0.35">
      <c r="A10" s="43" t="s">
        <v>84</v>
      </c>
      <c r="B10" s="276" t="e">
        <v>#N/A</v>
      </c>
      <c r="C10" s="49"/>
      <c r="D10" s="276" t="e">
        <v>#N/A</v>
      </c>
      <c r="E10" s="43">
        <v>2</v>
      </c>
      <c r="F10" s="43" t="s">
        <v>84</v>
      </c>
      <c r="G10" s="276" t="e">
        <v>#N/A</v>
      </c>
      <c r="H10" s="50"/>
      <c r="I10" s="43"/>
      <c r="J10" s="47"/>
      <c r="K10" s="43"/>
      <c r="L10" s="43"/>
      <c r="M10" s="43"/>
    </row>
    <row r="11" spans="1:13" ht="15.75" customHeight="1" x14ac:dyDescent="0.35">
      <c r="A11" s="43" t="s">
        <v>85</v>
      </c>
      <c r="B11" s="276" t="e">
        <v>#N/A</v>
      </c>
      <c r="C11" s="49"/>
      <c r="D11" s="276" t="e">
        <v>#N/A</v>
      </c>
      <c r="E11" s="43"/>
      <c r="F11" s="43" t="s">
        <v>85</v>
      </c>
      <c r="G11" s="276" t="e">
        <v>#N/A</v>
      </c>
      <c r="H11" s="50"/>
      <c r="I11" s="43"/>
      <c r="J11" s="47"/>
      <c r="K11" s="43"/>
      <c r="L11" s="43"/>
      <c r="M11" s="43"/>
    </row>
    <row r="12" spans="1:13" ht="15.75" customHeight="1" x14ac:dyDescent="0.35">
      <c r="A12" s="43" t="s">
        <v>86</v>
      </c>
      <c r="B12" s="276" t="e">
        <v>#N/A</v>
      </c>
      <c r="C12" s="49"/>
      <c r="D12" s="276" t="e">
        <v>#N/A</v>
      </c>
      <c r="E12" s="43"/>
      <c r="F12" s="43" t="s">
        <v>86</v>
      </c>
      <c r="G12" s="276" t="e">
        <v>#N/A</v>
      </c>
      <c r="H12" s="50"/>
      <c r="I12" s="43"/>
      <c r="J12" s="47"/>
      <c r="K12" s="43"/>
      <c r="L12" s="43"/>
      <c r="M12" s="43"/>
    </row>
    <row r="13" spans="1:13" ht="15.75" customHeight="1" x14ac:dyDescent="0.35">
      <c r="A13" s="43" t="s">
        <v>295</v>
      </c>
      <c r="B13" s="276" t="e">
        <v>#N/A</v>
      </c>
      <c r="C13" s="49"/>
      <c r="D13" s="51"/>
      <c r="E13" s="43"/>
      <c r="F13" s="43" t="s">
        <v>295</v>
      </c>
      <c r="G13" s="277" t="e">
        <v>#N/A</v>
      </c>
      <c r="H13" s="50"/>
      <c r="I13" s="43"/>
      <c r="J13" s="47"/>
      <c r="K13" s="43"/>
      <c r="L13" s="43"/>
      <c r="M13" s="43"/>
    </row>
    <row r="14" spans="1:13" ht="15.75" customHeight="1" x14ac:dyDescent="0.35">
      <c r="A14" s="43" t="s">
        <v>87</v>
      </c>
      <c r="B14" s="278" t="e">
        <v>#N/A</v>
      </c>
      <c r="C14" s="47">
        <v>1</v>
      </c>
      <c r="D14" s="52" t="e">
        <v>#N/A</v>
      </c>
      <c r="E14" s="43"/>
      <c r="H14" s="50"/>
      <c r="I14" s="43"/>
      <c r="J14" s="47"/>
      <c r="K14" s="43"/>
      <c r="L14" s="43"/>
      <c r="M14" s="43"/>
    </row>
    <row r="15" spans="1:13" ht="15.75" customHeight="1" x14ac:dyDescent="0.35">
      <c r="E15" s="43">
        <v>3</v>
      </c>
      <c r="F15" s="359" t="s">
        <v>88</v>
      </c>
      <c r="G15" s="279" t="e">
        <v>#N/A</v>
      </c>
      <c r="H15" s="43">
        <v>9</v>
      </c>
      <c r="I15" s="43"/>
      <c r="J15" s="276"/>
      <c r="K15" s="49"/>
      <c r="L15" s="43"/>
      <c r="M15" s="43"/>
    </row>
    <row r="16" spans="1:13" ht="15.75" customHeight="1" x14ac:dyDescent="0.35">
      <c r="A16" s="43"/>
      <c r="B16" s="53" t="s">
        <v>89</v>
      </c>
      <c r="C16" s="49"/>
      <c r="D16" s="53" t="s">
        <v>90</v>
      </c>
      <c r="E16" s="43"/>
      <c r="I16" s="43"/>
      <c r="J16" s="280"/>
      <c r="K16" s="49"/>
      <c r="L16" s="43"/>
      <c r="M16" s="43"/>
    </row>
    <row r="17" spans="1:13" ht="15.75" customHeight="1" x14ac:dyDescent="0.35">
      <c r="A17" s="43"/>
      <c r="B17" s="53"/>
      <c r="C17" s="49"/>
      <c r="D17" s="53"/>
      <c r="E17" s="43"/>
      <c r="F17" s="273" t="s">
        <v>296</v>
      </c>
      <c r="G17" s="361" t="e">
        <v>#N/A</v>
      </c>
      <c r="H17" s="273">
        <v>10</v>
      </c>
      <c r="I17" s="43"/>
      <c r="J17" s="280"/>
      <c r="K17" s="43"/>
      <c r="L17" s="43"/>
      <c r="M17" s="43"/>
    </row>
    <row r="18" spans="1:13" ht="15.75" customHeight="1" x14ac:dyDescent="0.35">
      <c r="A18" s="43" t="s">
        <v>91</v>
      </c>
      <c r="B18" s="281" t="e">
        <v>#N/A</v>
      </c>
      <c r="C18" s="47"/>
      <c r="D18" s="47" t="e">
        <v>#N/A</v>
      </c>
      <c r="E18" s="43"/>
      <c r="I18" s="43"/>
      <c r="K18" s="43"/>
      <c r="L18" s="43"/>
      <c r="M18" s="43"/>
    </row>
    <row r="19" spans="1:13" ht="15.75" customHeight="1" x14ac:dyDescent="0.35">
      <c r="A19" s="43"/>
      <c r="B19" s="49"/>
      <c r="C19" s="49"/>
      <c r="D19" s="49"/>
      <c r="E19" s="43">
        <v>4</v>
      </c>
      <c r="F19" s="362" t="s">
        <v>297</v>
      </c>
      <c r="G19" s="279" t="e">
        <v>#N/A</v>
      </c>
      <c r="H19" s="273">
        <v>11</v>
      </c>
      <c r="I19" s="43"/>
      <c r="J19" s="47"/>
      <c r="K19" s="56"/>
      <c r="L19" s="43"/>
      <c r="M19" s="43"/>
    </row>
    <row r="20" spans="1:13" ht="15.75" customHeight="1" x14ac:dyDescent="0.35">
      <c r="A20" s="57" t="s">
        <v>298</v>
      </c>
      <c r="B20" s="58" t="e">
        <v>#N/A</v>
      </c>
      <c r="C20" s="47"/>
      <c r="D20" s="49"/>
      <c r="E20" s="43"/>
      <c r="I20" s="43"/>
      <c r="J20" s="47"/>
      <c r="K20" s="56"/>
      <c r="L20" s="43"/>
      <c r="M20" s="43"/>
    </row>
    <row r="21" spans="1:13" ht="15.75" customHeight="1" x14ac:dyDescent="0.35">
      <c r="A21" s="43"/>
      <c r="E21" s="43">
        <v>5</v>
      </c>
      <c r="F21" s="282" t="s">
        <v>92</v>
      </c>
      <c r="G21" s="49"/>
      <c r="H21" s="43"/>
      <c r="I21" s="43"/>
      <c r="J21" s="47"/>
      <c r="K21" s="49"/>
      <c r="L21" s="43"/>
      <c r="M21" s="43"/>
    </row>
    <row r="22" spans="1:13" ht="15.75" customHeight="1" x14ac:dyDescent="0.35">
      <c r="A22" s="284"/>
      <c r="F22" s="283" t="s">
        <v>93</v>
      </c>
      <c r="G22" s="49"/>
      <c r="H22" s="54"/>
      <c r="I22" s="43"/>
      <c r="J22" s="47"/>
      <c r="K22" s="43"/>
      <c r="L22" s="43"/>
      <c r="M22" s="43"/>
    </row>
    <row r="23" spans="1:13" ht="15.75" customHeight="1" x14ac:dyDescent="0.35">
      <c r="A23" s="43"/>
      <c r="F23" s="276" t="s">
        <v>94</v>
      </c>
      <c r="G23" s="49" t="e">
        <v>#N/A</v>
      </c>
      <c r="H23" s="55">
        <v>12</v>
      </c>
      <c r="J23" s="285"/>
      <c r="K23" s="49"/>
      <c r="L23" s="43"/>
      <c r="M23" s="43"/>
    </row>
    <row r="24" spans="1:13" ht="15.75" customHeight="1" x14ac:dyDescent="0.35">
      <c r="A24" s="286"/>
      <c r="B24" s="287"/>
      <c r="C24" s="287"/>
      <c r="D24" s="287"/>
      <c r="F24" s="276" t="s">
        <v>95</v>
      </c>
      <c r="G24" s="49" t="e">
        <v>#N/A</v>
      </c>
      <c r="H24" s="55">
        <v>13</v>
      </c>
      <c r="I24" s="43"/>
      <c r="J24" s="285"/>
      <c r="K24" s="43"/>
      <c r="L24" s="43"/>
      <c r="M24" s="43"/>
    </row>
    <row r="25" spans="1:13" ht="15.75" customHeight="1" x14ac:dyDescent="0.35">
      <c r="A25" s="43"/>
      <c r="B25" s="289"/>
      <c r="C25" s="289"/>
      <c r="D25" s="289"/>
      <c r="G25" s="276"/>
      <c r="H25" s="43"/>
      <c r="I25" s="43"/>
      <c r="J25" s="285"/>
      <c r="K25" s="43"/>
      <c r="L25" s="43"/>
      <c r="M25" s="43"/>
    </row>
    <row r="26" spans="1:13" ht="15.75" customHeight="1" x14ac:dyDescent="0.35">
      <c r="A26" s="43"/>
      <c r="B26" s="290"/>
      <c r="C26" s="290"/>
      <c r="D26" s="291"/>
      <c r="F26" s="288" t="s">
        <v>96</v>
      </c>
      <c r="G26" s="49"/>
      <c r="H26" s="55"/>
      <c r="I26" s="43"/>
      <c r="J26" s="285"/>
      <c r="K26" s="43"/>
      <c r="L26" s="43"/>
      <c r="M26" s="43"/>
    </row>
    <row r="27" spans="1:13" ht="15.75" customHeight="1" x14ac:dyDescent="0.35">
      <c r="A27" s="43"/>
      <c r="B27" s="276"/>
      <c r="C27" s="276"/>
      <c r="D27" s="276"/>
      <c r="F27" s="276" t="s">
        <v>97</v>
      </c>
      <c r="G27" s="49" t="e">
        <v>#N/A</v>
      </c>
      <c r="H27" s="55">
        <v>14</v>
      </c>
      <c r="I27" s="43"/>
      <c r="J27" s="285"/>
      <c r="K27" s="43"/>
      <c r="L27" s="43"/>
      <c r="M27" s="43"/>
    </row>
    <row r="28" spans="1:13" ht="15.75" customHeight="1" x14ac:dyDescent="0.35">
      <c r="A28" s="43"/>
      <c r="B28" s="292"/>
      <c r="C28" s="276"/>
      <c r="D28" s="293"/>
      <c r="F28" s="276" t="s">
        <v>98</v>
      </c>
      <c r="G28" s="49" t="e">
        <v>#N/A</v>
      </c>
      <c r="H28" s="55">
        <v>15</v>
      </c>
      <c r="I28" s="43"/>
      <c r="J28" s="285"/>
      <c r="K28" s="43"/>
      <c r="L28" s="43"/>
      <c r="M28" s="43"/>
    </row>
    <row r="29" spans="1:13" ht="15.75" customHeight="1" thickBot="1" x14ac:dyDescent="0.4">
      <c r="A29" s="43"/>
      <c r="E29" s="43">
        <v>6</v>
      </c>
      <c r="F29" s="276" t="s">
        <v>99</v>
      </c>
      <c r="G29" s="59" t="e">
        <v>#N/A</v>
      </c>
      <c r="H29" s="55">
        <v>16</v>
      </c>
      <c r="I29" s="43"/>
      <c r="J29" s="276"/>
      <c r="K29" s="49"/>
      <c r="L29" s="43"/>
      <c r="M29" s="43"/>
    </row>
    <row r="30" spans="1:13" ht="15.75" customHeight="1" thickBot="1" x14ac:dyDescent="0.4">
      <c r="A30" s="43"/>
      <c r="B30" s="61" t="s">
        <v>101</v>
      </c>
      <c r="C30" s="294"/>
      <c r="D30" s="62" t="e">
        <v>#N/A</v>
      </c>
      <c r="E30" s="43"/>
      <c r="F30" s="276" t="s">
        <v>100</v>
      </c>
      <c r="G30" s="60" t="e">
        <v>#N/A</v>
      </c>
      <c r="H30" s="43">
        <v>17</v>
      </c>
      <c r="I30" s="43"/>
      <c r="J30" s="276"/>
      <c r="K30" s="43"/>
      <c r="L30" s="43"/>
      <c r="M30" s="43"/>
    </row>
    <row r="31" spans="1:13" ht="15.75" customHeight="1" thickBot="1" x14ac:dyDescent="0.4">
      <c r="A31" s="57"/>
      <c r="B31" s="359"/>
      <c r="D31" s="359"/>
      <c r="E31" s="43">
        <v>7</v>
      </c>
      <c r="F31" s="276"/>
      <c r="G31" s="49"/>
      <c r="H31" s="43"/>
      <c r="I31" s="43"/>
      <c r="J31" s="276"/>
      <c r="K31" s="43"/>
      <c r="L31" s="43"/>
      <c r="M31" s="43"/>
    </row>
    <row r="32" spans="1:13" ht="15.75" customHeight="1" x14ac:dyDescent="0.35">
      <c r="A32" s="43"/>
      <c r="B32" s="63" t="s">
        <v>103</v>
      </c>
      <c r="C32" s="64"/>
      <c r="D32" s="65" t="s">
        <v>104</v>
      </c>
      <c r="E32" s="43"/>
      <c r="F32" s="292" t="s">
        <v>102</v>
      </c>
      <c r="G32" s="363" t="e">
        <v>#N/A</v>
      </c>
      <c r="H32" s="43">
        <v>18</v>
      </c>
      <c r="I32" s="43"/>
      <c r="J32" s="276"/>
      <c r="K32" s="43"/>
      <c r="L32" s="43"/>
      <c r="M32" s="43"/>
    </row>
    <row r="33" spans="1:14" ht="15.75" customHeight="1" x14ac:dyDescent="0.35">
      <c r="A33" s="57"/>
      <c r="B33" s="66" t="s">
        <v>105</v>
      </c>
      <c r="C33" s="67"/>
      <c r="D33" s="68" t="e">
        <v>#N/A</v>
      </c>
      <c r="E33" s="43"/>
      <c r="I33" s="43"/>
      <c r="K33" s="43"/>
      <c r="L33" s="43"/>
      <c r="M33" s="43"/>
    </row>
    <row r="34" spans="1:14" ht="15.75" customHeight="1" x14ac:dyDescent="0.35">
      <c r="A34" s="43"/>
      <c r="B34" s="66" t="s">
        <v>106</v>
      </c>
      <c r="C34" s="67"/>
      <c r="D34" s="68" t="e">
        <v>#N/A</v>
      </c>
      <c r="E34" s="43"/>
      <c r="I34" s="43"/>
      <c r="J34" s="283"/>
      <c r="K34" s="43"/>
      <c r="L34" s="43"/>
      <c r="M34" s="57"/>
      <c r="N34" s="296"/>
    </row>
    <row r="35" spans="1:14" ht="15.75" customHeight="1" x14ac:dyDescent="0.35">
      <c r="B35" s="66" t="s">
        <v>107</v>
      </c>
      <c r="C35" s="67"/>
      <c r="D35" s="68" t="e">
        <v>#N/A</v>
      </c>
      <c r="E35" s="43"/>
      <c r="I35" s="43"/>
      <c r="J35" s="283"/>
      <c r="K35" s="43"/>
      <c r="L35" s="43"/>
      <c r="M35" s="57"/>
      <c r="N35" s="69"/>
    </row>
    <row r="36" spans="1:14" ht="15.75" customHeight="1" thickBot="1" x14ac:dyDescent="0.4">
      <c r="A36" s="57"/>
      <c r="B36" s="66" t="s">
        <v>108</v>
      </c>
      <c r="C36" s="67"/>
      <c r="D36" s="68" t="e">
        <v>#N/A</v>
      </c>
      <c r="E36" s="43"/>
      <c r="G36" s="295"/>
      <c r="I36" s="43"/>
      <c r="J36" s="47"/>
      <c r="K36" s="43"/>
      <c r="L36" s="43"/>
      <c r="M36" s="57"/>
      <c r="N36" s="296"/>
    </row>
    <row r="37" spans="1:14" ht="15.75" customHeight="1" x14ac:dyDescent="0.35">
      <c r="B37" s="66" t="s">
        <v>109</v>
      </c>
      <c r="C37" s="67"/>
      <c r="D37" s="68" t="e">
        <v>#N/A</v>
      </c>
      <c r="E37" s="43"/>
      <c r="F37" s="63" t="s">
        <v>72</v>
      </c>
      <c r="G37" s="297" t="s">
        <v>49</v>
      </c>
      <c r="H37" s="56"/>
      <c r="I37" s="43"/>
      <c r="J37" s="47"/>
      <c r="K37" s="43"/>
      <c r="L37" s="43"/>
      <c r="M37" s="43"/>
    </row>
    <row r="38" spans="1:14" ht="15.75" customHeight="1" x14ac:dyDescent="0.35">
      <c r="A38" s="43"/>
      <c r="B38" s="72" t="s">
        <v>110</v>
      </c>
      <c r="C38" s="73"/>
      <c r="D38" s="74" t="e">
        <v>#N/A</v>
      </c>
      <c r="E38" s="43"/>
      <c r="F38" s="70" t="s">
        <v>73</v>
      </c>
      <c r="G38" s="71" t="e">
        <v>#N/A</v>
      </c>
      <c r="H38" s="43">
        <v>19</v>
      </c>
      <c r="I38" s="43"/>
      <c r="J38" s="47"/>
      <c r="K38" s="43"/>
      <c r="L38" s="43"/>
      <c r="M38" s="43"/>
    </row>
    <row r="39" spans="1:14" ht="15.75" customHeight="1" thickBot="1" x14ac:dyDescent="0.4">
      <c r="A39" s="43"/>
      <c r="B39" s="75" t="s">
        <v>111</v>
      </c>
      <c r="C39" s="76"/>
      <c r="D39" s="77" t="e">
        <v>#N/A</v>
      </c>
      <c r="E39" s="43"/>
      <c r="F39" s="70" t="s">
        <v>74</v>
      </c>
      <c r="G39" s="71" t="e">
        <v>#N/A</v>
      </c>
      <c r="H39" s="43"/>
      <c r="I39" s="43"/>
      <c r="J39" s="47"/>
      <c r="K39" s="43"/>
      <c r="L39" s="43"/>
      <c r="M39" s="43"/>
    </row>
    <row r="40" spans="1:14" ht="15.75" customHeight="1" thickTop="1" thickBot="1" x14ac:dyDescent="0.4">
      <c r="A40" s="43"/>
      <c r="B40" s="49"/>
      <c r="C40" s="49"/>
      <c r="D40" s="78"/>
      <c r="E40" s="43">
        <v>8</v>
      </c>
      <c r="F40" s="70"/>
      <c r="G40" s="71"/>
      <c r="H40" s="43"/>
      <c r="I40" s="43"/>
      <c r="J40" s="47"/>
      <c r="K40" s="43"/>
      <c r="L40" s="43"/>
      <c r="M40" s="43"/>
    </row>
    <row r="41" spans="1:14" ht="15.75" customHeight="1" x14ac:dyDescent="0.35">
      <c r="A41" s="43"/>
      <c r="B41" s="79" t="s">
        <v>112</v>
      </c>
      <c r="C41" s="64"/>
      <c r="D41" s="80" t="s">
        <v>113</v>
      </c>
      <c r="E41" s="43"/>
      <c r="F41" s="70" t="s">
        <v>75</v>
      </c>
      <c r="G41" s="71" t="e">
        <v>#N/A</v>
      </c>
      <c r="H41" s="43">
        <v>20</v>
      </c>
      <c r="I41" s="43"/>
      <c r="J41" s="47"/>
      <c r="K41" s="43"/>
      <c r="L41" s="43"/>
      <c r="M41" s="43"/>
    </row>
    <row r="42" spans="1:14" ht="15.75" customHeight="1" thickBot="1" x14ac:dyDescent="0.4">
      <c r="A42" s="43"/>
      <c r="B42" s="83" t="s">
        <v>114</v>
      </c>
      <c r="C42" s="84"/>
      <c r="D42" s="85" t="e">
        <v>#N/A</v>
      </c>
      <c r="E42" s="43"/>
      <c r="F42" s="81" t="s">
        <v>76</v>
      </c>
      <c r="G42" s="82" t="e">
        <v>#N/A</v>
      </c>
      <c r="H42" s="43"/>
    </row>
    <row r="43" spans="1:14" ht="15.75" customHeight="1" x14ac:dyDescent="0.35">
      <c r="A43" s="43"/>
      <c r="B43" s="49"/>
      <c r="C43" s="49"/>
      <c r="D43" s="53"/>
      <c r="E43" s="43"/>
    </row>
    <row r="44" spans="1:14" ht="15.75" customHeight="1" thickBot="1" x14ac:dyDescent="0.4">
      <c r="A44" s="43"/>
      <c r="B44" s="49"/>
      <c r="C44" s="49"/>
      <c r="D44" s="53"/>
      <c r="E44" s="43"/>
      <c r="F44" s="43"/>
      <c r="G44" s="49"/>
    </row>
    <row r="45" spans="1:14" ht="15.75" customHeight="1" x14ac:dyDescent="0.35">
      <c r="A45" s="298" t="s">
        <v>299</v>
      </c>
      <c r="B45" s="681" t="s">
        <v>115</v>
      </c>
      <c r="C45" s="299"/>
      <c r="D45" s="681" t="s">
        <v>116</v>
      </c>
      <c r="E45" s="300" t="s">
        <v>117</v>
      </c>
      <c r="F45" s="301"/>
      <c r="G45" s="302"/>
    </row>
    <row r="46" spans="1:14" ht="15.75" customHeight="1" x14ac:dyDescent="0.35">
      <c r="A46" s="303" t="s">
        <v>118</v>
      </c>
      <c r="B46" s="682"/>
      <c r="C46" s="304"/>
      <c r="D46" s="682"/>
      <c r="E46" s="305"/>
      <c r="F46" s="306"/>
      <c r="G46" s="307"/>
      <c r="H46" s="276"/>
    </row>
    <row r="47" spans="1:14" ht="15.75" customHeight="1" x14ac:dyDescent="0.35">
      <c r="A47" s="66" t="s">
        <v>105</v>
      </c>
      <c r="B47" s="308" t="s">
        <v>119</v>
      </c>
      <c r="C47" s="308"/>
      <c r="D47" s="309">
        <v>6630</v>
      </c>
      <c r="E47" s="310" t="s">
        <v>120</v>
      </c>
      <c r="F47" s="311"/>
      <c r="G47" s="312"/>
      <c r="H47" s="281">
        <v>21</v>
      </c>
    </row>
    <row r="48" spans="1:14" ht="15.75" customHeight="1" x14ac:dyDescent="0.35">
      <c r="A48" s="66" t="s">
        <v>106</v>
      </c>
      <c r="B48" s="308" t="s">
        <v>121</v>
      </c>
      <c r="C48" s="308"/>
      <c r="D48" s="309">
        <v>7894</v>
      </c>
      <c r="E48" s="310" t="s">
        <v>122</v>
      </c>
      <c r="F48" s="311"/>
      <c r="G48" s="312"/>
      <c r="H48" s="276"/>
    </row>
    <row r="49" spans="1:16" ht="15.75" customHeight="1" x14ac:dyDescent="0.35">
      <c r="A49" s="66" t="s">
        <v>123</v>
      </c>
      <c r="B49" s="313" t="s">
        <v>124</v>
      </c>
      <c r="C49" s="308"/>
      <c r="D49" s="309">
        <v>15567</v>
      </c>
      <c r="E49" s="310" t="s">
        <v>125</v>
      </c>
      <c r="F49" s="311"/>
      <c r="G49" s="312"/>
      <c r="H49" s="276"/>
    </row>
    <row r="50" spans="1:16" ht="15.75" customHeight="1" x14ac:dyDescent="0.35">
      <c r="A50" s="66" t="s">
        <v>108</v>
      </c>
      <c r="B50" s="310" t="s">
        <v>126</v>
      </c>
      <c r="C50" s="308"/>
      <c r="D50" s="309">
        <v>15892</v>
      </c>
      <c r="E50" s="310" t="s">
        <v>127</v>
      </c>
      <c r="F50" s="311"/>
      <c r="G50" s="312"/>
    </row>
    <row r="51" spans="1:16" ht="15.75" customHeight="1" x14ac:dyDescent="0.35">
      <c r="A51" s="66" t="s">
        <v>109</v>
      </c>
      <c r="B51" s="308" t="s">
        <v>126</v>
      </c>
      <c r="C51" s="308"/>
      <c r="D51" s="309">
        <v>15892</v>
      </c>
      <c r="E51" s="310" t="s">
        <v>127</v>
      </c>
      <c r="F51" s="311"/>
      <c r="G51" s="312"/>
    </row>
    <row r="52" spans="1:16" ht="15.75" customHeight="1" x14ac:dyDescent="0.35">
      <c r="A52" s="72" t="s">
        <v>110</v>
      </c>
      <c r="B52" s="310" t="s">
        <v>126</v>
      </c>
      <c r="C52" s="308"/>
      <c r="D52" s="309">
        <v>17018</v>
      </c>
      <c r="E52" s="314" t="s">
        <v>128</v>
      </c>
      <c r="F52" s="315"/>
      <c r="G52" s="316"/>
    </row>
    <row r="53" spans="1:16" ht="15.75" customHeight="1" thickBot="1" x14ac:dyDescent="0.4">
      <c r="A53" s="83" t="s">
        <v>111</v>
      </c>
      <c r="B53" s="317" t="s">
        <v>129</v>
      </c>
      <c r="C53" s="317"/>
      <c r="D53" s="318">
        <v>24406</v>
      </c>
      <c r="E53" s="319" t="s">
        <v>130</v>
      </c>
      <c r="F53" s="320"/>
      <c r="G53" s="321"/>
    </row>
    <row r="54" spans="1:16" ht="15.75" customHeight="1" thickBot="1" x14ac:dyDescent="0.4">
      <c r="P54" s="276"/>
    </row>
    <row r="55" spans="1:16" ht="15.75" customHeight="1" x14ac:dyDescent="0.35">
      <c r="A55" s="322" t="s">
        <v>131</v>
      </c>
      <c r="B55" s="323" t="s">
        <v>27</v>
      </c>
      <c r="C55" s="324"/>
      <c r="D55" s="325" t="s">
        <v>28</v>
      </c>
      <c r="E55" s="324"/>
      <c r="F55" s="297" t="s">
        <v>132</v>
      </c>
      <c r="G55" s="273">
        <v>22</v>
      </c>
      <c r="P55" s="276"/>
    </row>
    <row r="56" spans="1:16" ht="15.75" customHeight="1" x14ac:dyDescent="0.35">
      <c r="A56" s="326" t="s">
        <v>133</v>
      </c>
      <c r="B56" s="309">
        <v>325943.5</v>
      </c>
      <c r="C56" s="308"/>
      <c r="D56" s="309">
        <v>106090</v>
      </c>
      <c r="E56" s="327"/>
      <c r="F56" s="328">
        <v>679800</v>
      </c>
      <c r="G56" s="329"/>
      <c r="P56" s="276"/>
    </row>
    <row r="57" spans="1:16" ht="15.75" customHeight="1" x14ac:dyDescent="0.35">
      <c r="A57" s="326" t="s">
        <v>134</v>
      </c>
      <c r="B57" s="309">
        <v>362699.05000000005</v>
      </c>
      <c r="C57" s="308"/>
      <c r="D57" s="309">
        <v>111394.5</v>
      </c>
      <c r="E57" s="327"/>
      <c r="F57" s="328">
        <v>793100.00000000012</v>
      </c>
      <c r="G57" s="86"/>
      <c r="P57" s="276"/>
    </row>
    <row r="58" spans="1:16" ht="15.75" customHeight="1" x14ac:dyDescent="0.35">
      <c r="A58" s="326" t="s">
        <v>135</v>
      </c>
      <c r="B58" s="309">
        <v>399454.60000000003</v>
      </c>
      <c r="C58" s="308"/>
      <c r="D58" s="309">
        <v>116699</v>
      </c>
      <c r="E58" s="327"/>
      <c r="F58" s="328">
        <v>1076350.0000000002</v>
      </c>
      <c r="G58" s="86"/>
      <c r="P58" s="276"/>
    </row>
    <row r="59" spans="1:16" ht="15.75" customHeight="1" x14ac:dyDescent="0.35">
      <c r="A59" s="326" t="s">
        <v>136</v>
      </c>
      <c r="B59" s="309">
        <v>438718.2</v>
      </c>
      <c r="C59" s="308"/>
      <c r="D59" s="309">
        <v>122003.5</v>
      </c>
      <c r="E59" s="327"/>
      <c r="F59" s="328">
        <v>1246300</v>
      </c>
      <c r="G59" s="86"/>
      <c r="P59" s="276"/>
    </row>
    <row r="60" spans="1:16" ht="15.75" customHeight="1" x14ac:dyDescent="0.35">
      <c r="A60" s="326" t="s">
        <v>137</v>
      </c>
      <c r="B60" s="309">
        <v>477981.8</v>
      </c>
      <c r="C60" s="308"/>
      <c r="D60" s="309">
        <v>127308</v>
      </c>
      <c r="E60" s="327"/>
      <c r="F60" s="328">
        <v>1586200.0000000002</v>
      </c>
      <c r="G60" s="86"/>
      <c r="P60" s="276"/>
    </row>
    <row r="61" spans="1:16" ht="15.75" customHeight="1" x14ac:dyDescent="0.35">
      <c r="A61" s="326" t="s">
        <v>138</v>
      </c>
      <c r="B61" s="309">
        <v>522601.4</v>
      </c>
      <c r="C61" s="308"/>
      <c r="D61" s="309">
        <v>137917</v>
      </c>
      <c r="E61" s="327"/>
      <c r="F61" s="328">
        <v>1812800.0000000002</v>
      </c>
      <c r="G61" s="86"/>
      <c r="P61" s="276"/>
    </row>
    <row r="62" spans="1:16" ht="15.75" customHeight="1" x14ac:dyDescent="0.35">
      <c r="A62" s="326" t="s">
        <v>139</v>
      </c>
      <c r="B62" s="309">
        <v>567221</v>
      </c>
      <c r="C62" s="308"/>
      <c r="D62" s="309">
        <v>148526</v>
      </c>
      <c r="E62" s="327"/>
      <c r="F62" s="328">
        <v>2209350</v>
      </c>
      <c r="G62" s="86"/>
      <c r="P62" s="276"/>
    </row>
    <row r="63" spans="1:16" ht="15.75" customHeight="1" x14ac:dyDescent="0.35">
      <c r="A63" s="326" t="s">
        <v>140</v>
      </c>
      <c r="B63" s="309">
        <v>615208.69999999995</v>
      </c>
      <c r="C63" s="308"/>
      <c r="D63" s="309">
        <v>153830.5</v>
      </c>
      <c r="E63" s="327"/>
      <c r="F63" s="328">
        <v>2492600</v>
      </c>
      <c r="G63" s="86"/>
    </row>
    <row r="64" spans="1:16" ht="15.75" customHeight="1" x14ac:dyDescent="0.35">
      <c r="A64" s="326" t="s">
        <v>141</v>
      </c>
      <c r="B64" s="309">
        <v>663196.4</v>
      </c>
      <c r="C64" s="308"/>
      <c r="D64" s="309">
        <v>159135</v>
      </c>
      <c r="E64" s="327"/>
      <c r="F64" s="328">
        <v>2945800</v>
      </c>
      <c r="G64" s="86"/>
    </row>
    <row r="65" spans="1:10" ht="15.75" customHeight="1" x14ac:dyDescent="0.35">
      <c r="A65" s="330"/>
      <c r="B65" s="331"/>
      <c r="C65" s="332"/>
      <c r="D65" s="331"/>
      <c r="E65" s="332"/>
      <c r="F65" s="333"/>
      <c r="G65" s="86"/>
    </row>
    <row r="66" spans="1:10" ht="15.75" customHeight="1" x14ac:dyDescent="0.35">
      <c r="A66" s="326" t="s">
        <v>142</v>
      </c>
      <c r="B66" s="334">
        <v>285600.46000000002</v>
      </c>
      <c r="C66" s="308"/>
      <c r="D66" s="309">
        <v>91206.5</v>
      </c>
      <c r="E66" s="308"/>
      <c r="F66" s="328">
        <v>679800</v>
      </c>
      <c r="G66" s="273">
        <v>23</v>
      </c>
    </row>
    <row r="67" spans="1:10" ht="15.75" customHeight="1" x14ac:dyDescent="0.35">
      <c r="A67" s="326" t="s">
        <v>143</v>
      </c>
      <c r="B67" s="334">
        <v>330775.23</v>
      </c>
      <c r="C67" s="308"/>
      <c r="D67" s="309">
        <v>91206.5</v>
      </c>
      <c r="E67" s="308"/>
      <c r="F67" s="328">
        <v>793100.00000000012</v>
      </c>
    </row>
    <row r="68" spans="1:10" ht="15.75" customHeight="1" x14ac:dyDescent="0.35">
      <c r="A68" s="326" t="s">
        <v>144</v>
      </c>
      <c r="B68" s="334">
        <v>375950</v>
      </c>
      <c r="C68" s="308"/>
      <c r="D68" s="309">
        <v>91206.5</v>
      </c>
      <c r="E68" s="308"/>
      <c r="F68" s="328">
        <v>1076350.0000000002</v>
      </c>
    </row>
    <row r="69" spans="1:10" ht="15.75" customHeight="1" x14ac:dyDescent="0.35">
      <c r="A69" s="326" t="s">
        <v>145</v>
      </c>
      <c r="B69" s="334">
        <v>394773.25</v>
      </c>
      <c r="C69" s="308"/>
      <c r="D69" s="309">
        <v>91206.5</v>
      </c>
      <c r="E69" s="308"/>
      <c r="F69" s="328">
        <v>1246300</v>
      </c>
    </row>
    <row r="70" spans="1:10" ht="15.75" customHeight="1" thickBot="1" x14ac:dyDescent="0.4">
      <c r="A70" s="335" t="s">
        <v>146</v>
      </c>
      <c r="B70" s="336">
        <v>413596.5</v>
      </c>
      <c r="C70" s="317"/>
      <c r="D70" s="318">
        <v>91206.5</v>
      </c>
      <c r="E70" s="317"/>
      <c r="F70" s="337">
        <v>1586200.0000000002</v>
      </c>
    </row>
    <row r="73" spans="1:10" ht="15.75" customHeight="1" x14ac:dyDescent="0.35">
      <c r="H73" s="338"/>
    </row>
    <row r="74" spans="1:10" ht="15.75" customHeight="1" x14ac:dyDescent="0.35">
      <c r="H74" s="338"/>
      <c r="I74" s="339"/>
      <c r="J74" s="339"/>
    </row>
    <row r="75" spans="1:10" ht="15.75" customHeight="1" x14ac:dyDescent="0.35">
      <c r="H75" s="338"/>
    </row>
    <row r="76" spans="1:10" ht="15.5" x14ac:dyDescent="0.35">
      <c r="A76" s="676" t="s">
        <v>147</v>
      </c>
      <c r="B76" s="677"/>
      <c r="C76" s="677"/>
      <c r="D76" s="677"/>
      <c r="E76" s="677"/>
      <c r="F76" s="677"/>
      <c r="G76" s="343"/>
      <c r="H76" s="338"/>
    </row>
    <row r="77" spans="1:10" ht="15.75" customHeight="1" x14ac:dyDescent="0.35">
      <c r="A77" s="356"/>
      <c r="B77" s="356"/>
      <c r="C77" s="356"/>
      <c r="D77" s="356"/>
      <c r="E77" s="356"/>
      <c r="F77" s="356"/>
      <c r="G77" s="356"/>
      <c r="H77" s="338"/>
    </row>
    <row r="78" spans="1:10" ht="298.5" customHeight="1" x14ac:dyDescent="0.35">
      <c r="A78" s="674" t="s">
        <v>300</v>
      </c>
      <c r="B78" s="675"/>
      <c r="C78" s="675"/>
      <c r="D78" s="675"/>
      <c r="E78" s="675"/>
      <c r="F78" s="675"/>
      <c r="G78" s="340"/>
    </row>
    <row r="79" spans="1:10" ht="15.75" customHeight="1" x14ac:dyDescent="0.35">
      <c r="A79" s="341"/>
      <c r="B79" s="341"/>
      <c r="C79" s="341"/>
      <c r="D79" s="341"/>
      <c r="E79" s="341"/>
      <c r="F79" s="341"/>
      <c r="G79" s="341"/>
      <c r="H79" s="338"/>
    </row>
    <row r="80" spans="1:10" ht="31.5" customHeight="1" x14ac:dyDescent="0.35">
      <c r="A80" s="676" t="s">
        <v>301</v>
      </c>
      <c r="B80" s="677"/>
      <c r="C80" s="677"/>
      <c r="D80" s="677"/>
      <c r="E80" s="677"/>
      <c r="F80" s="677"/>
      <c r="G80" s="343"/>
      <c r="H80" s="338"/>
    </row>
    <row r="81" spans="1:8" ht="15.75" customHeight="1" x14ac:dyDescent="0.35">
      <c r="A81" s="341"/>
      <c r="B81" s="341"/>
      <c r="C81" s="341"/>
      <c r="D81" s="341"/>
      <c r="E81" s="341"/>
      <c r="F81" s="341"/>
      <c r="G81" s="341"/>
      <c r="H81" s="342"/>
    </row>
    <row r="82" spans="1:8" ht="42.75" customHeight="1" x14ac:dyDescent="0.35">
      <c r="A82" s="679" t="s">
        <v>148</v>
      </c>
      <c r="B82" s="679"/>
      <c r="C82" s="679"/>
      <c r="D82" s="679"/>
      <c r="E82" s="679"/>
      <c r="F82" s="679"/>
      <c r="G82" s="344"/>
      <c r="H82" s="342"/>
    </row>
    <row r="83" spans="1:8" ht="15.75" customHeight="1" x14ac:dyDescent="0.35">
      <c r="A83" s="356"/>
      <c r="B83" s="355"/>
      <c r="C83" s="355"/>
      <c r="D83" s="355"/>
      <c r="E83" s="355"/>
      <c r="F83" s="355"/>
      <c r="G83" s="355"/>
      <c r="H83" s="342"/>
    </row>
    <row r="84" spans="1:8" ht="90.75" customHeight="1" x14ac:dyDescent="0.35">
      <c r="A84" s="674" t="s">
        <v>302</v>
      </c>
      <c r="B84" s="675"/>
      <c r="C84" s="675"/>
      <c r="D84" s="675"/>
      <c r="E84" s="675"/>
      <c r="F84" s="675"/>
      <c r="G84" s="340"/>
      <c r="H84" s="342"/>
    </row>
    <row r="85" spans="1:8" ht="15.75" customHeight="1" x14ac:dyDescent="0.35">
      <c r="A85" s="356"/>
      <c r="B85" s="356"/>
      <c r="C85" s="356"/>
      <c r="D85" s="356"/>
      <c r="E85" s="356"/>
      <c r="F85" s="356"/>
      <c r="G85" s="356"/>
      <c r="H85" s="342"/>
    </row>
    <row r="86" spans="1:8" ht="31.5" customHeight="1" x14ac:dyDescent="0.35">
      <c r="A86" s="676" t="s">
        <v>149</v>
      </c>
      <c r="B86" s="677"/>
      <c r="C86" s="677"/>
      <c r="D86" s="677"/>
      <c r="E86" s="677"/>
      <c r="F86" s="677"/>
      <c r="G86" s="343"/>
      <c r="H86" s="342"/>
    </row>
    <row r="87" spans="1:8" ht="15.75" customHeight="1" x14ac:dyDescent="0.35">
      <c r="A87" s="356"/>
      <c r="B87" s="356"/>
      <c r="C87" s="356"/>
      <c r="D87" s="356"/>
      <c r="E87" s="356"/>
      <c r="F87" s="356"/>
      <c r="G87" s="356"/>
      <c r="H87" s="342"/>
    </row>
    <row r="88" spans="1:8" ht="43.5" customHeight="1" x14ac:dyDescent="0.35">
      <c r="A88" s="674" t="s">
        <v>150</v>
      </c>
      <c r="B88" s="675"/>
      <c r="C88" s="675"/>
      <c r="D88" s="675"/>
      <c r="E88" s="675"/>
      <c r="F88" s="675"/>
      <c r="G88" s="340"/>
    </row>
    <row r="89" spans="1:8" ht="15.75" customHeight="1" x14ac:dyDescent="0.35">
      <c r="A89" s="356"/>
      <c r="B89" s="356"/>
      <c r="C89" s="356"/>
      <c r="D89" s="356"/>
      <c r="E89" s="356"/>
      <c r="F89" s="356"/>
      <c r="G89" s="356"/>
    </row>
    <row r="90" spans="1:8" ht="89.25" customHeight="1" x14ac:dyDescent="0.35">
      <c r="A90" s="678" t="s">
        <v>151</v>
      </c>
      <c r="B90" s="679"/>
      <c r="C90" s="679"/>
      <c r="D90" s="679"/>
      <c r="E90" s="679"/>
      <c r="F90" s="679"/>
      <c r="G90" s="344"/>
    </row>
    <row r="91" spans="1:8" ht="15.75" customHeight="1" x14ac:dyDescent="0.35">
      <c r="A91" s="357"/>
      <c r="B91" s="358"/>
      <c r="C91" s="358"/>
      <c r="D91" s="358"/>
      <c r="E91" s="358"/>
      <c r="F91" s="358"/>
      <c r="G91" s="344"/>
    </row>
    <row r="92" spans="1:8" ht="36.75" customHeight="1" x14ac:dyDescent="0.35">
      <c r="A92" s="674" t="s">
        <v>152</v>
      </c>
      <c r="B92" s="675"/>
      <c r="C92" s="675"/>
      <c r="D92" s="675"/>
      <c r="E92" s="675"/>
      <c r="F92" s="675"/>
      <c r="G92" s="340"/>
    </row>
    <row r="93" spans="1:8" ht="15.75" customHeight="1" x14ac:dyDescent="0.35">
      <c r="A93" s="356"/>
      <c r="B93" s="356"/>
      <c r="C93" s="356"/>
      <c r="D93" s="356"/>
      <c r="E93" s="356"/>
      <c r="F93" s="356"/>
      <c r="G93" s="356"/>
    </row>
    <row r="94" spans="1:8" ht="15.75" customHeight="1" x14ac:dyDescent="0.35">
      <c r="A94" s="356" t="s">
        <v>303</v>
      </c>
      <c r="B94" s="356"/>
      <c r="C94" s="356"/>
      <c r="D94" s="356"/>
      <c r="E94" s="356"/>
      <c r="F94" s="356"/>
      <c r="G94" s="356"/>
    </row>
    <row r="95" spans="1:8" ht="15.75" customHeight="1" x14ac:dyDescent="0.35">
      <c r="A95" s="356"/>
      <c r="B95" s="356"/>
      <c r="C95" s="356"/>
      <c r="D95" s="356"/>
      <c r="E95" s="356"/>
      <c r="F95" s="356"/>
      <c r="G95" s="356"/>
    </row>
    <row r="96" spans="1:8" ht="15.75" customHeight="1" x14ac:dyDescent="0.35">
      <c r="A96" s="677" t="s">
        <v>304</v>
      </c>
      <c r="B96" s="677"/>
      <c r="C96" s="677"/>
      <c r="D96" s="677"/>
      <c r="E96" s="677"/>
      <c r="F96" s="677"/>
      <c r="G96" s="356"/>
    </row>
    <row r="97" spans="1:8" ht="15.75" customHeight="1" x14ac:dyDescent="0.35">
      <c r="A97" s="356"/>
      <c r="B97" s="356"/>
      <c r="C97" s="356"/>
      <c r="D97" s="356"/>
      <c r="E97" s="356"/>
      <c r="F97" s="356"/>
      <c r="G97" s="356"/>
    </row>
    <row r="98" spans="1:8" ht="39.75" customHeight="1" x14ac:dyDescent="0.35">
      <c r="A98" s="674" t="s">
        <v>305</v>
      </c>
      <c r="B98" s="675"/>
      <c r="C98" s="675"/>
      <c r="D98" s="675"/>
      <c r="E98" s="675"/>
      <c r="F98" s="675"/>
      <c r="G98" s="340"/>
      <c r="H98" s="342"/>
    </row>
    <row r="99" spans="1:8" ht="15.75" customHeight="1" x14ac:dyDescent="0.35">
      <c r="A99" s="356"/>
      <c r="B99" s="356"/>
      <c r="C99" s="356"/>
      <c r="D99" s="356"/>
      <c r="E99" s="356"/>
      <c r="F99" s="356"/>
      <c r="G99" s="356"/>
      <c r="H99" s="342"/>
    </row>
    <row r="100" spans="1:8" ht="33" customHeight="1" x14ac:dyDescent="0.35">
      <c r="A100" s="674" t="s">
        <v>306</v>
      </c>
      <c r="B100" s="675"/>
      <c r="C100" s="675"/>
      <c r="D100" s="675"/>
      <c r="E100" s="675"/>
      <c r="F100" s="675"/>
      <c r="G100" s="340"/>
      <c r="H100" s="342"/>
    </row>
    <row r="101" spans="1:8" ht="15.75" customHeight="1" x14ac:dyDescent="0.35">
      <c r="A101" s="356"/>
      <c r="B101" s="356"/>
      <c r="C101" s="356"/>
      <c r="D101" s="356"/>
      <c r="E101" s="356"/>
      <c r="F101" s="356"/>
      <c r="G101" s="356"/>
      <c r="H101" s="342"/>
    </row>
    <row r="102" spans="1:8" ht="52.5" customHeight="1" x14ac:dyDescent="0.35">
      <c r="A102" s="674" t="s">
        <v>307</v>
      </c>
      <c r="B102" s="675"/>
      <c r="C102" s="675"/>
      <c r="D102" s="675"/>
      <c r="E102" s="675"/>
      <c r="F102" s="675"/>
      <c r="G102" s="340"/>
      <c r="H102" s="338"/>
    </row>
    <row r="103" spans="1:8" ht="15.75" customHeight="1" x14ac:dyDescent="0.35">
      <c r="A103" s="356"/>
      <c r="B103" s="356"/>
      <c r="C103" s="356"/>
      <c r="D103" s="356"/>
      <c r="E103" s="356"/>
      <c r="F103" s="356"/>
      <c r="G103" s="356"/>
      <c r="H103" s="338"/>
    </row>
    <row r="104" spans="1:8" ht="37.5" customHeight="1" x14ac:dyDescent="0.35">
      <c r="A104" s="674" t="s">
        <v>308</v>
      </c>
      <c r="B104" s="675"/>
      <c r="C104" s="675"/>
      <c r="D104" s="675"/>
      <c r="E104" s="675"/>
      <c r="F104" s="675"/>
      <c r="G104" s="340"/>
      <c r="H104" s="338"/>
    </row>
    <row r="105" spans="1:8" ht="15.75" customHeight="1" x14ac:dyDescent="0.35">
      <c r="A105" s="356"/>
      <c r="B105" s="356"/>
      <c r="C105" s="356"/>
      <c r="D105" s="356"/>
      <c r="E105" s="356"/>
      <c r="F105" s="356"/>
      <c r="G105" s="356"/>
      <c r="H105" s="338"/>
    </row>
    <row r="106" spans="1:8" ht="20.25" customHeight="1" x14ac:dyDescent="0.35">
      <c r="A106" s="674" t="s">
        <v>309</v>
      </c>
      <c r="B106" s="675"/>
      <c r="C106" s="675"/>
      <c r="D106" s="675"/>
      <c r="E106" s="675"/>
      <c r="F106" s="675"/>
      <c r="G106" s="340"/>
      <c r="H106" s="338"/>
    </row>
    <row r="107" spans="1:8" ht="15.75" customHeight="1" x14ac:dyDescent="0.35">
      <c r="A107" s="356"/>
      <c r="B107" s="356"/>
      <c r="C107" s="356"/>
      <c r="D107" s="356"/>
      <c r="E107" s="356"/>
      <c r="F107" s="356"/>
      <c r="G107" s="356"/>
      <c r="H107" s="338"/>
    </row>
    <row r="108" spans="1:8" ht="21.75" customHeight="1" x14ac:dyDescent="0.35">
      <c r="A108" s="676" t="s">
        <v>310</v>
      </c>
      <c r="B108" s="677"/>
      <c r="C108" s="677"/>
      <c r="D108" s="677"/>
      <c r="E108" s="677"/>
      <c r="F108" s="677"/>
      <c r="G108" s="343"/>
      <c r="H108" s="338"/>
    </row>
    <row r="109" spans="1:8" ht="15.75" customHeight="1" x14ac:dyDescent="0.35">
      <c r="A109" s="356"/>
      <c r="B109" s="356"/>
      <c r="C109" s="356"/>
      <c r="D109" s="356"/>
      <c r="E109" s="356"/>
      <c r="F109" s="356"/>
      <c r="G109" s="356"/>
    </row>
    <row r="110" spans="1:8" ht="29.25" customHeight="1" x14ac:dyDescent="0.35">
      <c r="A110" s="674" t="s">
        <v>311</v>
      </c>
      <c r="B110" s="675"/>
      <c r="C110" s="675"/>
      <c r="D110" s="675"/>
      <c r="E110" s="675"/>
      <c r="F110" s="675"/>
      <c r="G110" s="340"/>
    </row>
    <row r="111" spans="1:8" ht="15.75" customHeight="1" x14ac:dyDescent="0.35">
      <c r="A111" s="341"/>
      <c r="B111" s="341"/>
      <c r="C111" s="341"/>
      <c r="D111" s="341"/>
      <c r="E111" s="341"/>
      <c r="F111" s="341"/>
      <c r="G111" s="341"/>
    </row>
    <row r="112" spans="1:8" ht="54.75" customHeight="1" x14ac:dyDescent="0.35">
      <c r="A112" s="674" t="s">
        <v>312</v>
      </c>
      <c r="B112" s="675"/>
      <c r="C112" s="675"/>
      <c r="D112" s="675"/>
      <c r="E112" s="675"/>
      <c r="F112" s="675"/>
      <c r="G112" s="340"/>
    </row>
    <row r="113" spans="1:7" ht="15.75" customHeight="1" x14ac:dyDescent="0.35">
      <c r="A113" s="356"/>
      <c r="B113" s="356"/>
      <c r="C113" s="356"/>
      <c r="D113" s="356"/>
      <c r="E113" s="356"/>
      <c r="F113" s="356"/>
      <c r="G113" s="356"/>
    </row>
    <row r="114" spans="1:7" ht="36" customHeight="1" x14ac:dyDescent="0.35">
      <c r="A114" s="674" t="s">
        <v>313</v>
      </c>
      <c r="B114" s="675"/>
      <c r="C114" s="675"/>
      <c r="D114" s="675"/>
      <c r="E114" s="675"/>
      <c r="F114" s="675"/>
      <c r="G114" s="340"/>
    </row>
    <row r="116" spans="1:7" ht="42.75" customHeight="1" x14ac:dyDescent="0.35">
      <c r="A116" s="674" t="s">
        <v>314</v>
      </c>
      <c r="B116" s="675"/>
      <c r="C116" s="675"/>
      <c r="D116" s="675"/>
      <c r="E116" s="675"/>
      <c r="F116" s="675"/>
      <c r="G116" s="340"/>
    </row>
    <row r="118" spans="1:7" ht="107.25" customHeight="1" x14ac:dyDescent="0.35">
      <c r="A118" s="674" t="s">
        <v>315</v>
      </c>
      <c r="B118" s="675"/>
      <c r="C118" s="675"/>
      <c r="D118" s="675"/>
      <c r="E118" s="675"/>
      <c r="F118" s="675"/>
      <c r="G118" s="340"/>
    </row>
    <row r="119" spans="1:7" ht="15.75" customHeight="1" x14ac:dyDescent="0.35">
      <c r="B119" s="364"/>
      <c r="C119" s="364"/>
      <c r="D119" s="364"/>
      <c r="E119" s="364"/>
      <c r="F119" s="364"/>
      <c r="G119" s="364"/>
    </row>
    <row r="120" spans="1:7" ht="54" customHeight="1" x14ac:dyDescent="0.35">
      <c r="A120" s="674" t="s">
        <v>316</v>
      </c>
      <c r="B120" s="675"/>
      <c r="C120" s="675"/>
      <c r="D120" s="675"/>
      <c r="E120" s="675"/>
      <c r="F120" s="675"/>
      <c r="G120" s="340"/>
    </row>
  </sheetData>
  <mergeCells count="25">
    <mergeCell ref="A90:F90"/>
    <mergeCell ref="A92:F92"/>
    <mergeCell ref="A96:F96"/>
    <mergeCell ref="F5:G5"/>
    <mergeCell ref="A78:F78"/>
    <mergeCell ref="A82:F82"/>
    <mergeCell ref="A84:F84"/>
    <mergeCell ref="A88:F88"/>
    <mergeCell ref="B45:B46"/>
    <mergeCell ref="D45:D46"/>
    <mergeCell ref="A76:F76"/>
    <mergeCell ref="A80:F80"/>
    <mergeCell ref="A86:F86"/>
    <mergeCell ref="A98:F98"/>
    <mergeCell ref="A100:F100"/>
    <mergeCell ref="A102:F102"/>
    <mergeCell ref="A104:F104"/>
    <mergeCell ref="A106:F106"/>
    <mergeCell ref="A118:F118"/>
    <mergeCell ref="A120:F120"/>
    <mergeCell ref="A108:F108"/>
    <mergeCell ref="A110:F110"/>
    <mergeCell ref="A112:F112"/>
    <mergeCell ref="A114:F114"/>
    <mergeCell ref="A116:F116"/>
  </mergeCells>
  <conditionalFormatting sqref="D24">
    <cfRule type="cellIs" dxfId="0" priority="1" operator="greaterThan">
      <formula>$B$24</formula>
    </cfRule>
  </conditionalFormatting>
  <pageMargins left="0.70866141732283472" right="0.70866141732283472" top="0.74803149606299213" bottom="0.74803149606299213" header="0.31496062992125984" footer="0.31496062992125984"/>
  <pageSetup paperSize="8" scale="71" orientation="landscape" r:id="rId1"/>
  <headerFooter>
    <oddHeader>&amp;CLincolnshire County Council</oddHeader>
    <oddFooter>&amp;C2021/22 Special School Budget Share Calculation
Funding Summary</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E991-3D60-42D8-91C0-7E229FEBAE27}">
  <dimension ref="B2:F22"/>
  <sheetViews>
    <sheetView workbookViewId="0">
      <selection activeCell="F22" sqref="F22"/>
    </sheetView>
  </sheetViews>
  <sheetFormatPr defaultRowHeight="14.5" x14ac:dyDescent="0.35"/>
  <cols>
    <col min="2" max="2" width="23.7265625" bestFit="1" customWidth="1"/>
    <col min="3" max="3" width="8.54296875" bestFit="1" customWidth="1"/>
    <col min="4" max="4" width="11" style="346" bestFit="1" customWidth="1"/>
    <col min="5" max="5" width="11" customWidth="1"/>
    <col min="9" max="9" width="23.7265625" bestFit="1" customWidth="1"/>
  </cols>
  <sheetData>
    <row r="2" spans="2:6" x14ac:dyDescent="0.35">
      <c r="B2" s="345" t="s">
        <v>153</v>
      </c>
    </row>
    <row r="4" spans="2:6" x14ac:dyDescent="0.35">
      <c r="B4" s="347" t="s">
        <v>154</v>
      </c>
      <c r="C4" s="347" t="s">
        <v>155</v>
      </c>
      <c r="D4" s="347" t="s">
        <v>156</v>
      </c>
    </row>
    <row r="5" spans="2:6" x14ac:dyDescent="0.35">
      <c r="B5" s="348" t="s">
        <v>157</v>
      </c>
      <c r="C5" s="348" t="s">
        <v>158</v>
      </c>
      <c r="D5" s="349">
        <v>48843.789577700001</v>
      </c>
    </row>
    <row r="6" spans="2:6" x14ac:dyDescent="0.35">
      <c r="B6" s="348" t="s">
        <v>159</v>
      </c>
      <c r="C6" s="348" t="s">
        <v>160</v>
      </c>
      <c r="D6" s="349">
        <v>32450.587555309736</v>
      </c>
    </row>
    <row r="7" spans="2:6" x14ac:dyDescent="0.35">
      <c r="B7" s="348" t="s">
        <v>161</v>
      </c>
      <c r="C7" s="348" t="s">
        <v>162</v>
      </c>
      <c r="D7" s="349">
        <v>27334.659388646287</v>
      </c>
    </row>
    <row r="8" spans="2:6" x14ac:dyDescent="0.35">
      <c r="B8" s="348" t="s">
        <v>163</v>
      </c>
      <c r="C8" s="348" t="s">
        <v>164</v>
      </c>
      <c r="D8" s="349">
        <v>41077.53</v>
      </c>
    </row>
    <row r="9" spans="2:6" x14ac:dyDescent="0.35">
      <c r="B9" s="348" t="s">
        <v>165</v>
      </c>
      <c r="C9" s="348"/>
      <c r="D9" s="349">
        <v>293</v>
      </c>
    </row>
    <row r="10" spans="2:6" x14ac:dyDescent="0.35">
      <c r="B10" s="348"/>
      <c r="C10" s="348"/>
      <c r="D10" s="349"/>
    </row>
    <row r="11" spans="2:6" x14ac:dyDescent="0.35">
      <c r="B11" s="348"/>
      <c r="C11" s="348"/>
      <c r="D11" s="350">
        <f>SUM(D5:D10)</f>
        <v>149999.56652165603</v>
      </c>
    </row>
    <row r="13" spans="2:6" x14ac:dyDescent="0.35">
      <c r="B13" s="345" t="s">
        <v>166</v>
      </c>
    </row>
    <row r="15" spans="2:6" x14ac:dyDescent="0.35">
      <c r="B15" s="345"/>
      <c r="C15" s="345" t="s">
        <v>167</v>
      </c>
      <c r="D15" s="345" t="s">
        <v>168</v>
      </c>
      <c r="E15" s="345" t="s">
        <v>169</v>
      </c>
      <c r="F15" s="345" t="s">
        <v>170</v>
      </c>
    </row>
    <row r="16" spans="2:6" x14ac:dyDescent="0.35">
      <c r="B16" s="345"/>
      <c r="C16" s="345"/>
      <c r="D16"/>
      <c r="F16" s="346"/>
    </row>
    <row r="17" spans="2:6" x14ac:dyDescent="0.35">
      <c r="B17" s="346" t="s">
        <v>171</v>
      </c>
      <c r="C17" s="346">
        <v>8</v>
      </c>
      <c r="D17" s="346">
        <v>6</v>
      </c>
      <c r="E17" s="346">
        <v>2</v>
      </c>
      <c r="F17" s="346">
        <v>1</v>
      </c>
    </row>
    <row r="18" spans="2:6" x14ac:dyDescent="0.35">
      <c r="B18" s="346" t="s">
        <v>172</v>
      </c>
      <c r="C18" s="346">
        <f>C17*12</f>
        <v>96</v>
      </c>
      <c r="D18" s="346">
        <f>(4*5)+(2*12)</f>
        <v>44</v>
      </c>
      <c r="E18" s="346">
        <f>(1*12)+(1*5)</f>
        <v>17</v>
      </c>
      <c r="F18" s="346">
        <v>5</v>
      </c>
    </row>
    <row r="19" spans="2:6" x14ac:dyDescent="0.35">
      <c r="B19" s="346"/>
      <c r="C19" s="346"/>
      <c r="E19" s="346"/>
      <c r="F19" s="346"/>
    </row>
    <row r="20" spans="2:6" x14ac:dyDescent="0.35">
      <c r="B20" s="346" t="s">
        <v>173</v>
      </c>
      <c r="C20" s="351">
        <v>1</v>
      </c>
      <c r="D20" s="351">
        <f>D18/C18</f>
        <v>0.45833333333333331</v>
      </c>
      <c r="E20" s="351">
        <f>E18/C18</f>
        <v>0.17708333333333334</v>
      </c>
      <c r="F20" s="351">
        <f>F18/C18</f>
        <v>5.2083333333333336E-2</v>
      </c>
    </row>
    <row r="21" spans="2:6" x14ac:dyDescent="0.35">
      <c r="B21" s="345"/>
      <c r="C21" s="346"/>
      <c r="D21"/>
    </row>
    <row r="22" spans="2:6" x14ac:dyDescent="0.35">
      <c r="B22" s="346" t="s">
        <v>174</v>
      </c>
      <c r="C22" s="352">
        <v>122400</v>
      </c>
      <c r="D22" s="352">
        <f>D11*D20</f>
        <v>68749.801322425672</v>
      </c>
      <c r="E22" s="352">
        <f>E20*D11</f>
        <v>26562.423238209922</v>
      </c>
      <c r="F22" s="352">
        <f>D11*F20</f>
        <v>7812.4774230029188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9362BF6053446B9BDD52D50F95214" ma:contentTypeVersion="15" ma:contentTypeDescription="Create a new document." ma:contentTypeScope="" ma:versionID="a38d04d0be6bb4973f160e3996a09faf">
  <xsd:schema xmlns:xsd="http://www.w3.org/2001/XMLSchema" xmlns:xs="http://www.w3.org/2001/XMLSchema" xmlns:p="http://schemas.microsoft.com/office/2006/metadata/properties" xmlns:ns2="47ecd482-cba3-4a15-8a36-0d066dd3291d" xmlns:ns3="8dc9effd-76e4-4e94-b9b6-2836c4bb60de" targetNamespace="http://schemas.microsoft.com/office/2006/metadata/properties" ma:root="true" ma:fieldsID="b2239c5a7793a88c20d955e384ff6d8b" ns2:_="" ns3:_="">
    <xsd:import namespace="47ecd482-cba3-4a15-8a36-0d066dd3291d"/>
    <xsd:import namespace="8dc9effd-76e4-4e94-b9b6-2836c4bb60d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ecd482-cba3-4a15-8a36-0d066dd329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0cb4337f-889a-49cc-a650-7850101ac6d7"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c9effd-76e4-4e94-b9b6-2836c4bb60d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c0ec1a7-d5a4-4f80-a512-c0fb6d088283}" ma:internalName="TaxCatchAll" ma:showField="CatchAllData" ma:web="8dc9effd-76e4-4e94-b9b6-2836c4bb60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dc9effd-76e4-4e94-b9b6-2836c4bb60de" xsi:nil="true"/>
    <lcf76f155ced4ddcb4097134ff3c332f xmlns="47ecd482-cba3-4a15-8a36-0d066dd3291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970275-B959-4934-B0C9-ED8887E352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ecd482-cba3-4a15-8a36-0d066dd3291d"/>
    <ds:schemaRef ds:uri="8dc9effd-76e4-4e94-b9b6-2836c4bb60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7843B-A8F8-455B-BAA2-2BDF460F2FDC}">
  <ds:schemaRef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elements/1.1/"/>
    <ds:schemaRef ds:uri="8dc9effd-76e4-4e94-b9b6-2836c4bb60de"/>
    <ds:schemaRef ds:uri="47ecd482-cba3-4a15-8a36-0d066dd3291d"/>
    <ds:schemaRef ds:uri="http://purl.org/dc/dcmitype/"/>
    <ds:schemaRef ds:uri="http://purl.org/dc/terms/"/>
  </ds:schemaRefs>
</ds:datastoreItem>
</file>

<file path=customXml/itemProps3.xml><?xml version="1.0" encoding="utf-8"?>
<ds:datastoreItem xmlns:ds="http://schemas.openxmlformats.org/officeDocument/2006/customXml" ds:itemID="{DD3A2E9D-6781-4330-A09D-B398E0E5DE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Pilgrim Formula - 202425</vt:lpstr>
      <vt:lpstr>Home Tution Fixed Cost</vt:lpstr>
      <vt:lpstr>2425 GLEA </vt:lpstr>
      <vt:lpstr>2425 Teacher Pay Scales</vt:lpstr>
      <vt:lpstr>Pilgrim Formula - 202324</vt:lpstr>
      <vt:lpstr>Pilgrim Formula - 2021</vt:lpstr>
      <vt:lpstr>2425 Band Values</vt:lpstr>
      <vt:lpstr>Special Funding Summary</vt:lpstr>
      <vt:lpstr>ASD Unit</vt:lpstr>
      <vt:lpstr>TEACHING ASSISTANT 2023-24</vt:lpstr>
      <vt:lpstr>2425 TA Pay Scales</vt:lpstr>
      <vt:lpstr>2122 Band Values</vt:lpstr>
      <vt:lpstr>2324 Band Values (2)</vt:lpstr>
      <vt:lpstr>'Special Funding Summary'!Print_Area</vt:lpstr>
      <vt:lpstr>'TEACHING ASSISTANT 2023-24'!Print_Area</vt:lpstr>
    </vt:vector>
  </TitlesOfParts>
  <Manager/>
  <Company>Lincolnshire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Popplewell</dc:creator>
  <cp:keywords/>
  <dc:description/>
  <cp:lastModifiedBy>David Leonard</cp:lastModifiedBy>
  <cp:revision/>
  <cp:lastPrinted>2024-02-28T15:54:24Z</cp:lastPrinted>
  <dcterms:created xsi:type="dcterms:W3CDTF">2021-02-23T18:18:07Z</dcterms:created>
  <dcterms:modified xsi:type="dcterms:W3CDTF">2024-03-01T09:39:05Z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0x0101006A39362BF6053446B9BDD52D50F95214</vt:lpwstr>
  </property>
  <property fmtid="{D5CDD505-2E9C-101B-9397-08002B2CF9AE}" pid="3" name="MediaServiceImageTags">
    <vt:lpwstr/>
  </property>
</Properties>
</file>